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六局\长春市广东宝能中心项目\机电安装招标文件-2019.11.11\机电安装招标文件2019-12-19\长春宝能综合机电招标文件2020-05-11四个标段\"/>
    </mc:Choice>
  </mc:AlternateContent>
  <bookViews>
    <workbookView xWindow="0" yWindow="0" windowWidth="28800" windowHeight="12540" tabRatio="918" activeTab="3"/>
  </bookViews>
  <sheets>
    <sheet name="封面 " sheetId="2" r:id="rId1"/>
    <sheet name="目录" sheetId="1" r:id="rId2"/>
    <sheet name="1、编制说明 " sheetId="3" r:id="rId3"/>
    <sheet name="2、安装工程总价汇总表" sheetId="4" r:id="rId4"/>
    <sheet name="3、分部分项清单报价表" sheetId="5" r:id="rId5"/>
    <sheet name="4、综合单价分析表" sheetId="6" r:id="rId6"/>
    <sheet name="5、措施项目清单与报价表" sheetId="8" r:id="rId7"/>
    <sheet name="5.1、措施项目计价分析表" sheetId="13" r:id="rId8"/>
    <sheet name="6、主要材料单价表" sheetId="12" r:id="rId9"/>
    <sheet name="7、甲限材料设备品牌一览表 " sheetId="10" r:id="rId10"/>
    <sheet name="8、甲供材料、设备及其界面表" sheetId="11" r:id="rId11"/>
    <sheet name="9、零星项目计价表" sheetId="14" r:id="rId12"/>
  </sheets>
  <externalReferences>
    <externalReference r:id="rId13"/>
    <externalReference r:id="rId14"/>
    <externalReference r:id="rId15"/>
    <externalReference r:id="rId16"/>
  </externalReferences>
  <definedNames>
    <definedName name="、" localSheetId="10">[1]甲指乙供材料报价表!#REF!</definedName>
    <definedName name="、">[1]甲指乙供材料报价表!#REF!</definedName>
    <definedName name="_Fill" localSheetId="10" hidden="1">[2]eqpmad2!#REF!</definedName>
    <definedName name="_Fill" hidden="1">[2]eqpmad2!#REF!</definedName>
    <definedName name="_xlnm._FilterDatabase" localSheetId="4" hidden="1">'3、分部分项清单报价表'!$A$4:$HI$313</definedName>
    <definedName name="_xlnm._FilterDatabase" localSheetId="5" hidden="1">'4、综合单价分析表'!$A$3:$Q$113</definedName>
    <definedName name="_xlnm._FilterDatabase" localSheetId="8" hidden="1">'6、主要材料单价表'!$A$3:$F$467</definedName>
    <definedName name="ABC" localSheetId="10">[1]甲指乙供材料报价表!#REF!</definedName>
    <definedName name="ABC">[1]甲指乙供材料报价表!#REF!</definedName>
    <definedName name="dsDataSet" localSheetId="2">#REF!</definedName>
    <definedName name="dsDataSet" localSheetId="10">#REF!</definedName>
    <definedName name="dsDataSet" localSheetId="0">#REF!</definedName>
    <definedName name="dsDataSet" localSheetId="1">#REF!</definedName>
    <definedName name="dsDataSet">#REF!</definedName>
    <definedName name="ev">[3]包干费用表!$D$4</definedName>
    <definedName name="HWSheet">1</definedName>
    <definedName name="Module.Prix_SMC" localSheetId="7">Module.Prix_SMC</definedName>
    <definedName name="Module.Prix_SMC" localSheetId="8">'5.1、措施项目计价分析表'!Module.Prix_SMC</definedName>
    <definedName name="Module.Prix_SMC">'5.1、措施项目计价分析表'!Module.Prix_SMC</definedName>
    <definedName name="_xlnm.Print_Area" localSheetId="2">'1、编制说明 '!$A$1:$B$24</definedName>
    <definedName name="_xlnm.Print_Area" localSheetId="3">'2、安装工程总价汇总表'!$A$1:$F$11</definedName>
    <definedName name="_xlnm.Print_Area" localSheetId="4">'3、分部分项清单报价表'!$A$1:$K$311</definedName>
    <definedName name="_xlnm.Print_Area" localSheetId="5">'4、综合单价分析表'!$A$1:$Q$113</definedName>
    <definedName name="_xlnm.Print_Area" localSheetId="8">'6、主要材料单价表'!$A$1:$F$467</definedName>
    <definedName name="_xlnm.Print_Area" localSheetId="10">'8、甲供材料、设备及其界面表'!$A$1:$E$21</definedName>
    <definedName name="_xlnm.Print_Area" localSheetId="1">目录!$A$1:$G$14</definedName>
    <definedName name="_xlnm.Print_Titles" localSheetId="4">'3、分部分项清单报价表'!$1:$4</definedName>
    <definedName name="_xlnm.Print_Titles" localSheetId="5">'4、综合单价分析表'!$1:$4</definedName>
    <definedName name="_xlnm.Print_Titles" localSheetId="8">'6、主要材料单价表'!$1:$4</definedName>
    <definedName name="_xlnm.Print_Titles" localSheetId="9">'7、甲限材料设备品牌一览表 '!$1:$3</definedName>
    <definedName name="S" localSheetId="10">[1]甲指乙供材料报价表!#REF!</definedName>
    <definedName name="S">[1]甲指乙供材料报价表!#REF!</definedName>
    <definedName name="单价101" localSheetId="2">#REF!</definedName>
    <definedName name="单价101" localSheetId="0">#REF!</definedName>
    <definedName name="单价101" localSheetId="1">#REF!</definedName>
    <definedName name="单价102" localSheetId="10">#REF!</definedName>
    <definedName name="单价102" localSheetId="1">#REF!</definedName>
    <definedName name="单价102">#REF!</definedName>
    <definedName name="单价103" localSheetId="2">#REF!</definedName>
    <definedName name="单价103" localSheetId="10">#REF!</definedName>
    <definedName name="单价103" localSheetId="0">#REF!</definedName>
    <definedName name="单价103" localSheetId="1">#REF!</definedName>
    <definedName name="单价103">#REF!</definedName>
    <definedName name="单价104" localSheetId="2">#REF!</definedName>
    <definedName name="单价104" localSheetId="0">#REF!</definedName>
    <definedName name="单价104" localSheetId="1">#REF!</definedName>
    <definedName name="单价105" localSheetId="10">#REF!</definedName>
    <definedName name="单价105">#REF!</definedName>
    <definedName name="单价106" localSheetId="2">#REF!</definedName>
    <definedName name="单价106" localSheetId="0">#REF!</definedName>
    <definedName name="单价106" localSheetId="1">#REF!</definedName>
    <definedName name="单价107" localSheetId="2">#REF!</definedName>
    <definedName name="单价107" localSheetId="0">#REF!</definedName>
    <definedName name="单价107" localSheetId="1">#REF!</definedName>
    <definedName name="单价108" localSheetId="2">#REF!</definedName>
    <definedName name="单价108" localSheetId="0">#REF!</definedName>
    <definedName name="单价108" localSheetId="1">#REF!</definedName>
    <definedName name="单价109" localSheetId="10">#REF!</definedName>
    <definedName name="单价109" localSheetId="0">#REF!</definedName>
    <definedName name="单价109" localSheetId="1">#REF!</definedName>
    <definedName name="单价109">#REF!</definedName>
    <definedName name="单价2001" localSheetId="10">#REF!</definedName>
    <definedName name="单价2001" localSheetId="0">#REF!</definedName>
    <definedName name="单价2001">#REF!</definedName>
    <definedName name="单价2002" localSheetId="10">#REF!</definedName>
    <definedName name="单价2002" localSheetId="0">#REF!</definedName>
    <definedName name="单价2002">#REF!</definedName>
    <definedName name="单价2003" localSheetId="2">#REF!</definedName>
    <definedName name="单价2003" localSheetId="0">#REF!</definedName>
    <definedName name="单价2003" localSheetId="1">#REF!</definedName>
    <definedName name="单价2004" localSheetId="2">#REF!</definedName>
    <definedName name="单价2004" localSheetId="0">#REF!</definedName>
    <definedName name="单价2004" localSheetId="1">#REF!</definedName>
    <definedName name="单价2005" localSheetId="2">#REF!</definedName>
    <definedName name="单价2005" localSheetId="0">#REF!</definedName>
    <definedName name="单价2005" localSheetId="1">#REF!</definedName>
    <definedName name="单价20050" localSheetId="2">#REF!</definedName>
    <definedName name="单价20050" localSheetId="0">#REF!</definedName>
    <definedName name="单价20050" localSheetId="1">#REF!</definedName>
    <definedName name="单价2006" localSheetId="2">#REF!</definedName>
    <definedName name="单价2006" localSheetId="10">#REF!</definedName>
    <definedName name="单价2006" localSheetId="0">#REF!</definedName>
    <definedName name="单价2006" localSheetId="1">#REF!</definedName>
    <definedName name="单价2006">#REF!</definedName>
    <definedName name="单价2007" localSheetId="2">#REF!</definedName>
    <definedName name="单价2007" localSheetId="10">#REF!</definedName>
    <definedName name="单价2007" localSheetId="0">#REF!</definedName>
    <definedName name="单价2007" localSheetId="1">#REF!</definedName>
    <definedName name="单价2007">#REF!</definedName>
    <definedName name="单价2008" localSheetId="2">#REF!</definedName>
    <definedName name="单价2008" localSheetId="10">#REF!</definedName>
    <definedName name="单价2008" localSheetId="0">#REF!</definedName>
    <definedName name="单价2008" localSheetId="1">#REF!</definedName>
    <definedName name="单价2008">#REF!</definedName>
    <definedName name="单价2009" localSheetId="2">#REF!</definedName>
    <definedName name="单价2009" localSheetId="10">#REF!</definedName>
    <definedName name="单价2009" localSheetId="0">#REF!</definedName>
    <definedName name="单价2009" localSheetId="1">#REF!</definedName>
    <definedName name="单价2009">#REF!</definedName>
    <definedName name="单价201" localSheetId="2">#REF!</definedName>
    <definedName name="单价201" localSheetId="10">#REF!</definedName>
    <definedName name="单价201" localSheetId="0">#REF!</definedName>
    <definedName name="单价201" localSheetId="1">#REF!</definedName>
    <definedName name="单价201">#REF!</definedName>
    <definedName name="单价2010" localSheetId="2">#REF!</definedName>
    <definedName name="单价2010" localSheetId="10">#REF!</definedName>
    <definedName name="单价2010">#REF!</definedName>
    <definedName name="单价2011" localSheetId="2">#REF!</definedName>
    <definedName name="单价2011" localSheetId="10">#REF!</definedName>
    <definedName name="单价2011" localSheetId="1">#REF!</definedName>
    <definedName name="单价2011">#REF!</definedName>
    <definedName name="单价2012" localSheetId="2">#REF!</definedName>
    <definedName name="单价2012" localSheetId="0">#REF!</definedName>
    <definedName name="单价2012" localSheetId="1">#REF!</definedName>
    <definedName name="单价2013" localSheetId="2">#REF!</definedName>
    <definedName name="单价2013" localSheetId="10">#REF!</definedName>
    <definedName name="单价2013" localSheetId="0">#REF!</definedName>
    <definedName name="单价2013" localSheetId="1">#REF!</definedName>
    <definedName name="单价2013">#REF!</definedName>
    <definedName name="单价2014" localSheetId="2">#REF!</definedName>
    <definedName name="单价2014" localSheetId="0">#REF!</definedName>
    <definedName name="单价2014" localSheetId="1">#REF!</definedName>
    <definedName name="单价2015" localSheetId="2">#REF!</definedName>
    <definedName name="单价2015" localSheetId="0">#REF!</definedName>
    <definedName name="单价2015" localSheetId="1">#REF!</definedName>
    <definedName name="单价2016" localSheetId="10">#REF!</definedName>
    <definedName name="单价2016" localSheetId="0">#REF!</definedName>
    <definedName name="单价2016">#REF!</definedName>
    <definedName name="单价2017" localSheetId="10">#REF!</definedName>
    <definedName name="单价2017" localSheetId="0">#REF!</definedName>
    <definedName name="单价2017" localSheetId="1">#REF!</definedName>
    <definedName name="单价2017">#REF!</definedName>
    <definedName name="单价2018" localSheetId="10">#REF!</definedName>
    <definedName name="单价2018">#REF!</definedName>
    <definedName name="单价2019" localSheetId="2">#REF!</definedName>
    <definedName name="单价2019" localSheetId="10">#REF!</definedName>
    <definedName name="单价2019" localSheetId="0">#REF!</definedName>
    <definedName name="单价2019" localSheetId="1">#REF!</definedName>
    <definedName name="单价2019">#REF!</definedName>
    <definedName name="单价202" localSheetId="2">#REF!</definedName>
    <definedName name="单价202" localSheetId="10">#REF!</definedName>
    <definedName name="单价202" localSheetId="0">#REF!</definedName>
    <definedName name="单价202" localSheetId="1">#REF!</definedName>
    <definedName name="单价202">#REF!</definedName>
    <definedName name="单价2020" localSheetId="2">#REF!</definedName>
    <definedName name="单价2020" localSheetId="10">#REF!</definedName>
    <definedName name="单价2020" localSheetId="0">#REF!</definedName>
    <definedName name="单价2020" localSheetId="1">#REF!</definedName>
    <definedName name="单价2020">#REF!</definedName>
    <definedName name="单价2021" localSheetId="2">#REF!</definedName>
    <definedName name="单价2021" localSheetId="10">#REF!</definedName>
    <definedName name="单价2021" localSheetId="0">#REF!</definedName>
    <definedName name="单价2021" localSheetId="1">#REF!</definedName>
    <definedName name="单价2021">#REF!</definedName>
    <definedName name="单价2022" localSheetId="2">#REF!</definedName>
    <definedName name="单价2022" localSheetId="10">#REF!</definedName>
    <definedName name="单价2022" localSheetId="0">#REF!</definedName>
    <definedName name="单价2022" localSheetId="1">#REF!</definedName>
    <definedName name="单价2022">#REF!</definedName>
    <definedName name="单价2023" localSheetId="2">#REF!</definedName>
    <definedName name="单价2023" localSheetId="10">#REF!</definedName>
    <definedName name="单价2023" localSheetId="0">#REF!</definedName>
    <definedName name="单价2023" localSheetId="1">#REF!</definedName>
    <definedName name="单价2023">#REF!</definedName>
    <definedName name="单价2024" localSheetId="2">#REF!</definedName>
    <definedName name="单价2024" localSheetId="0">#REF!</definedName>
    <definedName name="单价2024" localSheetId="1">#REF!</definedName>
    <definedName name="单价2025" localSheetId="2">#REF!</definedName>
    <definedName name="单价2025" localSheetId="10">#REF!</definedName>
    <definedName name="单价2025" localSheetId="0">#REF!</definedName>
    <definedName name="单价2025" localSheetId="1">#REF!</definedName>
    <definedName name="单价2025">#REF!</definedName>
    <definedName name="单价2026" localSheetId="10">#REF!</definedName>
    <definedName name="单价2026" localSheetId="1">#REF!</definedName>
    <definedName name="单价2026">#REF!</definedName>
    <definedName name="单价2027" localSheetId="2">#REF!</definedName>
    <definedName name="单价2027" localSheetId="0">#REF!</definedName>
    <definedName name="单价2027" localSheetId="1">#REF!</definedName>
    <definedName name="单价2028" localSheetId="10">#REF!</definedName>
    <definedName name="单价2028">#REF!</definedName>
    <definedName name="单价2029" localSheetId="2">#REF!</definedName>
    <definedName name="单价2029" localSheetId="10">#REF!</definedName>
    <definedName name="单价2029" localSheetId="1">#REF!</definedName>
    <definedName name="单价2029">#REF!</definedName>
    <definedName name="单价203" localSheetId="2">#REF!</definedName>
    <definedName name="单价203" localSheetId="10">#REF!</definedName>
    <definedName name="单价203" localSheetId="0">#REF!</definedName>
    <definedName name="单价203" localSheetId="1">#REF!</definedName>
    <definedName name="单价203">#REF!</definedName>
    <definedName name="单价2030" localSheetId="2">#REF!</definedName>
    <definedName name="单价2030" localSheetId="10">#REF!</definedName>
    <definedName name="单价2030" localSheetId="0">#REF!</definedName>
    <definedName name="单价2030" localSheetId="1">#REF!</definedName>
    <definedName name="单价2030">#REF!</definedName>
    <definedName name="单价2031" localSheetId="2">#REF!</definedName>
    <definedName name="单价2031" localSheetId="10">#REF!</definedName>
    <definedName name="单价2031" localSheetId="0">#REF!</definedName>
    <definedName name="单价2031" localSheetId="1">#REF!</definedName>
    <definedName name="单价2031">#REF!</definedName>
    <definedName name="单价2032" localSheetId="2">#REF!</definedName>
    <definedName name="单价2032" localSheetId="10">#REF!</definedName>
    <definedName name="单价2032" localSheetId="0">#REF!</definedName>
    <definedName name="单价2032" localSheetId="1">#REF!</definedName>
    <definedName name="单价2032">#REF!</definedName>
    <definedName name="单价2033" localSheetId="2">#REF!</definedName>
    <definedName name="单价2033" localSheetId="10">#REF!</definedName>
    <definedName name="单价2033" localSheetId="0">#REF!</definedName>
    <definedName name="单价2033" localSheetId="1">#REF!</definedName>
    <definedName name="单价2033">#REF!</definedName>
    <definedName name="单价2034" localSheetId="2">#REF!</definedName>
    <definedName name="单价2034" localSheetId="10">#REF!</definedName>
    <definedName name="单价2034" localSheetId="0">#REF!</definedName>
    <definedName name="单价2034" localSheetId="1">#REF!</definedName>
    <definedName name="单价2034">#REF!</definedName>
    <definedName name="单价2035" localSheetId="10">#REF!</definedName>
    <definedName name="单价2035" localSheetId="1">#REF!</definedName>
    <definedName name="单价2035">#REF!</definedName>
    <definedName name="单价2036" localSheetId="10">#REF!</definedName>
    <definedName name="单价2036" localSheetId="1">#REF!</definedName>
    <definedName name="单价2036">#REF!</definedName>
    <definedName name="单价2037" localSheetId="10">#REF!</definedName>
    <definedName name="单价2037" localSheetId="0">#REF!</definedName>
    <definedName name="单价2037" localSheetId="1">#REF!</definedName>
    <definedName name="单价2037">#REF!</definedName>
    <definedName name="单价2038" localSheetId="2">#REF!</definedName>
    <definedName name="单价2038" localSheetId="0">#REF!</definedName>
    <definedName name="单价2038" localSheetId="1">#REF!</definedName>
    <definedName name="单价2039" localSheetId="10">#REF!</definedName>
    <definedName name="单价2039">#REF!</definedName>
    <definedName name="单价204" localSheetId="2">#REF!</definedName>
    <definedName name="单价204" localSheetId="0">#REF!</definedName>
    <definedName name="单价204" localSheetId="1">#REF!</definedName>
    <definedName name="单价2040" localSheetId="2">#REF!</definedName>
    <definedName name="单价2040" localSheetId="10">#REF!</definedName>
    <definedName name="单价2040" localSheetId="0">#REF!</definedName>
    <definedName name="单价2040" localSheetId="1">#REF!</definedName>
    <definedName name="单价2040">#REF!</definedName>
    <definedName name="单价2041" localSheetId="2">#REF!</definedName>
    <definedName name="单价2041" localSheetId="10">#REF!</definedName>
    <definedName name="单价2041">#REF!</definedName>
    <definedName name="单价205" localSheetId="2">#REF!</definedName>
    <definedName name="单价205" localSheetId="10">#REF!</definedName>
    <definedName name="单价205" localSheetId="0">#REF!</definedName>
    <definedName name="单价205" localSheetId="1">#REF!</definedName>
    <definedName name="单价205">#REF!</definedName>
    <definedName name="单价2050" localSheetId="2">#REF!</definedName>
    <definedName name="单价2050" localSheetId="10">#REF!</definedName>
    <definedName name="单价2050" localSheetId="1">#REF!</definedName>
    <definedName name="单价2050">#REF!</definedName>
    <definedName name="单价206" localSheetId="2">#REF!</definedName>
    <definedName name="单价206" localSheetId="0">#REF!</definedName>
    <definedName name="单价206" localSheetId="1">#REF!</definedName>
    <definedName name="单价207" localSheetId="10">#REF!</definedName>
    <definedName name="单价207">#REF!</definedName>
    <definedName name="单价208" localSheetId="10">#REF!</definedName>
    <definedName name="单价208" localSheetId="0">#REF!</definedName>
    <definedName name="单价208" localSheetId="1">#REF!</definedName>
    <definedName name="单价208">#REF!</definedName>
    <definedName name="单价209" localSheetId="2">#REF!</definedName>
    <definedName name="单价209" localSheetId="0">#REF!</definedName>
    <definedName name="单价209" localSheetId="1">#REF!</definedName>
    <definedName name="单价210" localSheetId="2">#REF!</definedName>
    <definedName name="单价210" localSheetId="0">#REF!</definedName>
    <definedName name="单价210" localSheetId="1">#REF!</definedName>
    <definedName name="单价211" localSheetId="2">#REF!</definedName>
    <definedName name="单价211" localSheetId="10">#REF!</definedName>
    <definedName name="单价211" localSheetId="0">#REF!</definedName>
    <definedName name="单价211">#REF!</definedName>
    <definedName name="单价212" localSheetId="2">#REF!</definedName>
    <definedName name="单价212" localSheetId="0">#REF!</definedName>
    <definedName name="单价212" localSheetId="1">#REF!</definedName>
    <definedName name="单价213" localSheetId="10">#REF!</definedName>
    <definedName name="单价213">#REF!</definedName>
    <definedName name="单价214" localSheetId="10">#REF!</definedName>
    <definedName name="单价214" localSheetId="0">#REF!</definedName>
    <definedName name="单价214" localSheetId="1">#REF!</definedName>
    <definedName name="单价214">#REF!</definedName>
    <definedName name="单价215" localSheetId="10">#REF!</definedName>
    <definedName name="单价215" localSheetId="0">#REF!</definedName>
    <definedName name="单价215" localSheetId="1">#REF!</definedName>
    <definedName name="单价215">#REF!</definedName>
    <definedName name="单价216" localSheetId="2">#REF!</definedName>
    <definedName name="单价216" localSheetId="10">#REF!</definedName>
    <definedName name="单价216" localSheetId="0">#REF!</definedName>
    <definedName name="单价216" localSheetId="1">#REF!</definedName>
    <definedName name="单价216">#REF!</definedName>
    <definedName name="单价217" localSheetId="2">#REF!</definedName>
    <definedName name="单价217" localSheetId="10">#REF!</definedName>
    <definedName name="单价217" localSheetId="0">#REF!</definedName>
    <definedName name="单价217" localSheetId="1">#REF!</definedName>
    <definedName name="单价217">#REF!</definedName>
    <definedName name="单价2171" localSheetId="2">#REF!</definedName>
    <definedName name="单价2171" localSheetId="10">#REF!</definedName>
    <definedName name="单价2171" localSheetId="0">#REF!</definedName>
    <definedName name="单价2171" localSheetId="1">#REF!</definedName>
    <definedName name="单价2171">#REF!</definedName>
    <definedName name="单价218" localSheetId="2">#REF!</definedName>
    <definedName name="单价218" localSheetId="10">#REF!</definedName>
    <definedName name="单价218" localSheetId="0">#REF!</definedName>
    <definedName name="单价218" localSheetId="1">#REF!</definedName>
    <definedName name="单价218">#REF!</definedName>
    <definedName name="单价219" localSheetId="2">#REF!</definedName>
    <definedName name="单价219" localSheetId="10">#REF!</definedName>
    <definedName name="单价219" localSheetId="0">#REF!</definedName>
    <definedName name="单价219" localSheetId="1">#REF!</definedName>
    <definedName name="单价219">#REF!</definedName>
    <definedName name="单价220" localSheetId="2">#REF!</definedName>
    <definedName name="单价220" localSheetId="10">#REF!</definedName>
    <definedName name="单价220" localSheetId="0">#REF!</definedName>
    <definedName name="单价220">#REF!</definedName>
    <definedName name="单价221" localSheetId="10">#REF!</definedName>
    <definedName name="单价221" localSheetId="1">#REF!</definedName>
    <definedName name="单价221">#REF!</definedName>
    <definedName name="单价222" localSheetId="2">#REF!</definedName>
    <definedName name="单价222" localSheetId="0">#REF!</definedName>
    <definedName name="单价222" localSheetId="1">#REF!</definedName>
    <definedName name="单价223" localSheetId="2">#REF!</definedName>
    <definedName name="单价223" localSheetId="10">#REF!</definedName>
    <definedName name="单价223" localSheetId="0">#REF!</definedName>
    <definedName name="单价223" localSheetId="1">#REF!</definedName>
    <definedName name="单价223">#REF!</definedName>
    <definedName name="单价224" localSheetId="10">#REF!</definedName>
    <definedName name="单价224" localSheetId="0">#REF!</definedName>
    <definedName name="单价224">#REF!</definedName>
    <definedName name="单价225" localSheetId="10">#REF!</definedName>
    <definedName name="单价225" localSheetId="1">#REF!</definedName>
    <definedName name="单价225">#REF!</definedName>
    <definedName name="单价226" localSheetId="10">#REF!</definedName>
    <definedName name="单价226" localSheetId="1">#REF!</definedName>
    <definedName name="单价226">#REF!</definedName>
    <definedName name="单价227" localSheetId="2">#REF!</definedName>
    <definedName name="单价227" localSheetId="0">#REF!</definedName>
    <definedName name="单价227" localSheetId="1">#REF!</definedName>
    <definedName name="单价228" localSheetId="2">#REF!</definedName>
    <definedName name="单价228" localSheetId="0">#REF!</definedName>
    <definedName name="单价228" localSheetId="1">#REF!</definedName>
    <definedName name="单价229" localSheetId="2">#REF!</definedName>
    <definedName name="单价229" localSheetId="10">#REF!</definedName>
    <definedName name="单价229" localSheetId="1">#REF!</definedName>
    <definedName name="单价229">#REF!</definedName>
    <definedName name="单价230" localSheetId="2">#REF!</definedName>
    <definedName name="单价230" localSheetId="10">#REF!</definedName>
    <definedName name="单价230">#REF!</definedName>
    <definedName name="单价231" localSheetId="2">#REF!</definedName>
    <definedName name="单价231" localSheetId="0">#REF!</definedName>
    <definedName name="单价231" localSheetId="1">#REF!</definedName>
    <definedName name="单价234" localSheetId="2">#REF!</definedName>
    <definedName name="单价234" localSheetId="0">#REF!</definedName>
    <definedName name="单价234" localSheetId="1">#REF!</definedName>
    <definedName name="单价235" localSheetId="2">#REF!</definedName>
    <definedName name="单价235" localSheetId="10">#REF!</definedName>
    <definedName name="单价235" localSheetId="0">#REF!</definedName>
    <definedName name="单价235" localSheetId="1">#REF!</definedName>
    <definedName name="单价235">#REF!</definedName>
    <definedName name="单价236" localSheetId="2">#REF!</definedName>
    <definedName name="单价236" localSheetId="0">#REF!</definedName>
    <definedName name="单价236" localSheetId="1">#REF!</definedName>
    <definedName name="单价237" localSheetId="10">#REF!</definedName>
    <definedName name="单价237" localSheetId="1">#REF!</definedName>
    <definedName name="单价237">#REF!</definedName>
    <definedName name="单价238" localSheetId="2">#REF!</definedName>
    <definedName name="单价238" localSheetId="10">#REF!</definedName>
    <definedName name="单价238" localSheetId="0">#REF!</definedName>
    <definedName name="单价238">#REF!</definedName>
    <definedName name="单价239" localSheetId="2">#REF!</definedName>
    <definedName name="单价239" localSheetId="10">#REF!</definedName>
    <definedName name="单价239">#REF!</definedName>
    <definedName name="单价2391" localSheetId="2">#REF!</definedName>
    <definedName name="单价2391" localSheetId="0">#REF!</definedName>
    <definedName name="单价2391" localSheetId="1">#REF!</definedName>
    <definedName name="单价240" localSheetId="2">#REF!</definedName>
    <definedName name="单价240" localSheetId="10">#REF!</definedName>
    <definedName name="单价240" localSheetId="0">#REF!</definedName>
    <definedName name="单价240">#REF!</definedName>
    <definedName name="单价241" localSheetId="2">#REF!</definedName>
    <definedName name="单价241" localSheetId="10">#REF!</definedName>
    <definedName name="单价241" localSheetId="0">#REF!</definedName>
    <definedName name="单价241" localSheetId="1">#REF!</definedName>
    <definedName name="单价241">#REF!</definedName>
    <definedName name="单价242" localSheetId="2">#REF!</definedName>
    <definedName name="单价242" localSheetId="10">#REF!</definedName>
    <definedName name="单价242" localSheetId="0">#REF!</definedName>
    <definedName name="单价242" localSheetId="1">#REF!</definedName>
    <definedName name="单价242">#REF!</definedName>
    <definedName name="单价243" localSheetId="2">#REF!</definedName>
    <definedName name="单价243" localSheetId="10">#REF!</definedName>
    <definedName name="单价243" localSheetId="0">#REF!</definedName>
    <definedName name="单价243" localSheetId="1">#REF!</definedName>
    <definedName name="单价243">#REF!</definedName>
    <definedName name="单价244" localSheetId="2">#REF!</definedName>
    <definedName name="单价244" localSheetId="10">#REF!</definedName>
    <definedName name="单价244" localSheetId="0">#REF!</definedName>
    <definedName name="单价244" localSheetId="1">#REF!</definedName>
    <definedName name="单价244">#REF!</definedName>
    <definedName name="单价245" localSheetId="2">#REF!</definedName>
    <definedName name="单价245" localSheetId="0">#REF!</definedName>
    <definedName name="单价245" localSheetId="1">#REF!</definedName>
    <definedName name="单价246" localSheetId="2">#REF!</definedName>
    <definedName name="单价246" localSheetId="10">#REF!</definedName>
    <definedName name="单价246" localSheetId="1">#REF!</definedName>
    <definedName name="单价246">#REF!</definedName>
    <definedName name="单价247" localSheetId="2">#REF!</definedName>
    <definedName name="单价247" localSheetId="10">#REF!</definedName>
    <definedName name="单价247" localSheetId="1">#REF!</definedName>
    <definedName name="单价247">#REF!</definedName>
    <definedName name="单价248" localSheetId="2">#REF!</definedName>
    <definedName name="单价248" localSheetId="10">#REF!</definedName>
    <definedName name="单价248" localSheetId="0">#REF!</definedName>
    <definedName name="单价248">#REF!</definedName>
    <definedName name="单价249" localSheetId="2">#REF!</definedName>
    <definedName name="单价249" localSheetId="0">#REF!</definedName>
    <definedName name="单价249" localSheetId="1">#REF!</definedName>
    <definedName name="单价250" localSheetId="2">#REF!</definedName>
    <definedName name="单价250" localSheetId="10">#REF!</definedName>
    <definedName name="单价250" localSheetId="0">#REF!</definedName>
    <definedName name="单价250">#REF!</definedName>
    <definedName name="单价251" localSheetId="2">#REF!</definedName>
    <definedName name="单价251" localSheetId="0">#REF!</definedName>
    <definedName name="单价251" localSheetId="1">#REF!</definedName>
    <definedName name="单价254" localSheetId="2">#REF!</definedName>
    <definedName name="单价254" localSheetId="10">#REF!</definedName>
    <definedName name="单价254" localSheetId="1">#REF!</definedName>
    <definedName name="单价254">#REF!</definedName>
    <definedName name="单价255" localSheetId="2">#REF!</definedName>
    <definedName name="单价255" localSheetId="10">#REF!</definedName>
    <definedName name="单价255" localSheetId="1">#REF!</definedName>
    <definedName name="单价255">#REF!</definedName>
    <definedName name="单价256" localSheetId="2">#REF!</definedName>
    <definedName name="单价256" localSheetId="0">#REF!</definedName>
    <definedName name="单价256" localSheetId="1">#REF!</definedName>
    <definedName name="单价257" localSheetId="10">#REF!</definedName>
    <definedName name="单价257" localSheetId="0">#REF!</definedName>
    <definedName name="单价257" localSheetId="1">#REF!</definedName>
    <definedName name="单价257">#REF!</definedName>
    <definedName name="单价258" localSheetId="2">#REF!</definedName>
    <definedName name="单价258" localSheetId="10">#REF!</definedName>
    <definedName name="单价258" localSheetId="0">#REF!</definedName>
    <definedName name="单价258" localSheetId="1">#REF!</definedName>
    <definedName name="单价258">#REF!</definedName>
    <definedName name="单价259" localSheetId="2">#REF!</definedName>
    <definedName name="单价259" localSheetId="10">#REF!</definedName>
    <definedName name="单价259" localSheetId="0">#REF!</definedName>
    <definedName name="单价259" localSheetId="1">#REF!</definedName>
    <definedName name="单价259">#REF!</definedName>
    <definedName name="单价281" localSheetId="2">#REF!</definedName>
    <definedName name="单价281" localSheetId="10">#REF!</definedName>
    <definedName name="单价281" localSheetId="0">#REF!</definedName>
    <definedName name="单价281" localSheetId="1">#REF!</definedName>
    <definedName name="单价281">#REF!</definedName>
    <definedName name="单价282" localSheetId="2">#REF!</definedName>
    <definedName name="单价282" localSheetId="10">#REF!</definedName>
    <definedName name="单价282" localSheetId="0">#REF!</definedName>
    <definedName name="单价282" localSheetId="1">#REF!</definedName>
    <definedName name="单价282">#REF!</definedName>
    <definedName name="单价283" localSheetId="2">#REF!</definedName>
    <definedName name="单价283" localSheetId="0">#REF!</definedName>
    <definedName name="单价283" localSheetId="1">#REF!</definedName>
    <definedName name="单价284" localSheetId="2">#REF!</definedName>
    <definedName name="单价284" localSheetId="10">#REF!</definedName>
    <definedName name="单价284">#REF!</definedName>
    <definedName name="单价285" localSheetId="2">#REF!</definedName>
    <definedName name="单价285" localSheetId="0">#REF!</definedName>
    <definedName name="单价285" localSheetId="1">#REF!</definedName>
    <definedName name="单价286" localSheetId="2">#REF!</definedName>
    <definedName name="单价286" localSheetId="0">#REF!</definedName>
    <definedName name="单价286" localSheetId="1">#REF!</definedName>
    <definedName name="单价287" localSheetId="2">#REF!</definedName>
    <definedName name="单价287" localSheetId="0">#REF!</definedName>
    <definedName name="单价287" localSheetId="1">#REF!</definedName>
    <definedName name="单价301" localSheetId="2">#REF!</definedName>
    <definedName name="单价301" localSheetId="10">#REF!</definedName>
    <definedName name="单价301" localSheetId="1">#REF!</definedName>
    <definedName name="单价301">#REF!</definedName>
    <definedName name="单价302" localSheetId="2">#REF!</definedName>
    <definedName name="单价302" localSheetId="10">#REF!</definedName>
    <definedName name="单价302" localSheetId="0">#REF!</definedName>
    <definedName name="单价302" localSheetId="1">#REF!</definedName>
    <definedName name="单价302">#REF!</definedName>
    <definedName name="单价303" localSheetId="2">#REF!</definedName>
    <definedName name="单价303" localSheetId="10">#REF!</definedName>
    <definedName name="单价303" localSheetId="0">#REF!</definedName>
    <definedName name="单价303" localSheetId="1">#REF!</definedName>
    <definedName name="单价303">#REF!</definedName>
    <definedName name="单价304" localSheetId="2">#REF!</definedName>
    <definedName name="单价304" localSheetId="10">#REF!</definedName>
    <definedName name="单价304" localSheetId="0">#REF!</definedName>
    <definedName name="单价304" localSheetId="1">#REF!</definedName>
    <definedName name="单价304">#REF!</definedName>
    <definedName name="单价305" localSheetId="2">#REF!</definedName>
    <definedName name="单价305" localSheetId="10">#REF!</definedName>
    <definedName name="单价305" localSheetId="0">#REF!</definedName>
    <definedName name="单价305" localSheetId="1">#REF!</definedName>
    <definedName name="单价305">#REF!</definedName>
    <definedName name="单价306" localSheetId="2">#REF!</definedName>
    <definedName name="单价306" localSheetId="10">#REF!</definedName>
    <definedName name="单价306" localSheetId="0">#REF!</definedName>
    <definedName name="单价306" localSheetId="1">#REF!</definedName>
    <definedName name="单价306">#REF!</definedName>
    <definedName name="单价307" localSheetId="2">#REF!</definedName>
    <definedName name="单价307" localSheetId="10">#REF!</definedName>
    <definedName name="单价307" localSheetId="0">#REF!</definedName>
    <definedName name="单价307" localSheetId="1">#REF!</definedName>
    <definedName name="单价307">#REF!</definedName>
    <definedName name="单价308" localSheetId="2">#REF!</definedName>
    <definedName name="单价308" localSheetId="0">#REF!</definedName>
    <definedName name="单价308" localSheetId="1">#REF!</definedName>
    <definedName name="单价309" localSheetId="2">#REF!</definedName>
    <definedName name="单价309" localSheetId="0">#REF!</definedName>
    <definedName name="单价309" localSheetId="1">#REF!</definedName>
    <definedName name="单价310" localSheetId="2">#REF!</definedName>
    <definedName name="单价310" localSheetId="0">#REF!</definedName>
    <definedName name="单价310" localSheetId="1">#REF!</definedName>
    <definedName name="单价311" localSheetId="10">#REF!</definedName>
    <definedName name="单价311" localSheetId="0">#REF!</definedName>
    <definedName name="单价311" localSheetId="1">#REF!</definedName>
    <definedName name="单价311">#REF!</definedName>
    <definedName name="单价312" localSheetId="2">#REF!</definedName>
    <definedName name="单价312" localSheetId="0">#REF!</definedName>
    <definedName name="单价312" localSheetId="1">#REF!</definedName>
    <definedName name="单价313" localSheetId="2">#REF!</definedName>
    <definedName name="单价313" localSheetId="0">#REF!</definedName>
    <definedName name="单价313" localSheetId="1">#REF!</definedName>
    <definedName name="单价314" localSheetId="10">#REF!</definedName>
    <definedName name="单价314" localSheetId="1">#REF!</definedName>
    <definedName name="单价314">#REF!</definedName>
    <definedName name="单价315" localSheetId="2">#REF!</definedName>
    <definedName name="单价315" localSheetId="10">#REF!</definedName>
    <definedName name="单价315" localSheetId="0">#REF!</definedName>
    <definedName name="单价315" localSheetId="1">#REF!</definedName>
    <definedName name="单价315">#REF!</definedName>
    <definedName name="单价401" localSheetId="2">#REF!</definedName>
    <definedName name="单价401" localSheetId="10">#REF!</definedName>
    <definedName name="单价401">#REF!</definedName>
    <definedName name="单价501" localSheetId="2">#REF!</definedName>
    <definedName name="单价501" localSheetId="0">#REF!</definedName>
    <definedName name="单价501" localSheetId="1">#REF!</definedName>
    <definedName name="单价502" localSheetId="2">#REF!</definedName>
    <definedName name="单价502" localSheetId="0">#REF!</definedName>
    <definedName name="单价502" localSheetId="1">#REF!</definedName>
    <definedName name="单价503" localSheetId="2">#REF!</definedName>
    <definedName name="单价503" localSheetId="0">#REF!</definedName>
    <definedName name="单价503" localSheetId="1">#REF!</definedName>
    <definedName name="单价504" localSheetId="2">#REF!</definedName>
    <definedName name="单价504" localSheetId="0">#REF!</definedName>
    <definedName name="单价504" localSheetId="1">#REF!</definedName>
    <definedName name="单价505" localSheetId="10">#REF!</definedName>
    <definedName name="单价505" localSheetId="0">#REF!</definedName>
    <definedName name="单价505" localSheetId="1">#REF!</definedName>
    <definedName name="单价505">#REF!</definedName>
    <definedName name="单价506" localSheetId="2">#REF!</definedName>
    <definedName name="单价506" localSheetId="10">#REF!</definedName>
    <definedName name="单价506" localSheetId="1">#REF!</definedName>
    <definedName name="单价506">#REF!</definedName>
    <definedName name="单价507" localSheetId="10">#REF!</definedName>
    <definedName name="单价507" localSheetId="0">#REF!</definedName>
    <definedName name="单价507">#REF!</definedName>
    <definedName name="单价508" localSheetId="2">#REF!</definedName>
    <definedName name="单价508" localSheetId="0">#REF!</definedName>
    <definedName name="单价508" localSheetId="1">#REF!</definedName>
    <definedName name="单价509" localSheetId="2">#REF!</definedName>
    <definedName name="单价509" localSheetId="0">#REF!</definedName>
    <definedName name="单价509" localSheetId="1">#REF!</definedName>
    <definedName name="单价510" localSheetId="2">#REF!</definedName>
    <definedName name="单价510" localSheetId="0">#REF!</definedName>
    <definedName name="单价510" localSheetId="1">#REF!</definedName>
    <definedName name="单价511" localSheetId="2">#REF!</definedName>
    <definedName name="单价511" localSheetId="0">#REF!</definedName>
    <definedName name="单价511" localSheetId="1">#REF!</definedName>
    <definedName name="单价601" localSheetId="2">#REF!</definedName>
    <definedName name="单价601" localSheetId="10">#REF!</definedName>
    <definedName name="单价601" localSheetId="0">#REF!</definedName>
    <definedName name="单价601" localSheetId="1">#REF!</definedName>
    <definedName name="单价601">#REF!</definedName>
    <definedName name="单价602" localSheetId="2">#REF!</definedName>
    <definedName name="单价602" localSheetId="10">#REF!</definedName>
    <definedName name="单价602" localSheetId="0">#REF!</definedName>
    <definedName name="单价602" localSheetId="1">#REF!</definedName>
    <definedName name="单价602">#REF!</definedName>
    <definedName name="单价603" localSheetId="2">#REF!</definedName>
    <definedName name="单价603" localSheetId="10">#REF!</definedName>
    <definedName name="单价603" localSheetId="0">#REF!</definedName>
    <definedName name="单价603" localSheetId="1">#REF!</definedName>
    <definedName name="单价603">#REF!</definedName>
    <definedName name="单价606" localSheetId="2">#REF!</definedName>
    <definedName name="单价606" localSheetId="10">#REF!</definedName>
    <definedName name="单价606" localSheetId="0">#REF!</definedName>
    <definedName name="单价606" localSheetId="1">#REF!</definedName>
    <definedName name="单价606">#REF!</definedName>
    <definedName name="单价607" localSheetId="2">#REF!</definedName>
    <definedName name="单价607" localSheetId="10">#REF!</definedName>
    <definedName name="单价607" localSheetId="0">#REF!</definedName>
    <definedName name="单价607" localSheetId="1">#REF!</definedName>
    <definedName name="单价607">#REF!</definedName>
    <definedName name="单价608" localSheetId="2">#REF!</definedName>
    <definedName name="单价608" localSheetId="10">#REF!</definedName>
    <definedName name="单价608" localSheetId="0">#REF!</definedName>
    <definedName name="单价608" localSheetId="1">#REF!</definedName>
    <definedName name="单价608">#REF!</definedName>
    <definedName name="单价609" localSheetId="2">#REF!</definedName>
    <definedName name="单价609" localSheetId="0">#REF!</definedName>
    <definedName name="单价609" localSheetId="1">#REF!</definedName>
    <definedName name="单价610" localSheetId="10">#REF!</definedName>
    <definedName name="单价610">#REF!</definedName>
    <definedName name="单价611" localSheetId="2">#REF!</definedName>
    <definedName name="单价611" localSheetId="10">#REF!</definedName>
    <definedName name="单价611" localSheetId="0">#REF!</definedName>
    <definedName name="单价611">#REF!</definedName>
    <definedName name="单价612" localSheetId="2">#REF!</definedName>
    <definedName name="单价612" localSheetId="10">#REF!</definedName>
    <definedName name="单价612" localSheetId="0">#REF!</definedName>
    <definedName name="单价612" localSheetId="1">#REF!</definedName>
    <definedName name="单价612">#REF!</definedName>
    <definedName name="单价613" localSheetId="2">#REF!</definedName>
    <definedName name="单价613" localSheetId="0">#REF!</definedName>
    <definedName name="单价613" localSheetId="1">#REF!</definedName>
    <definedName name="单价614" localSheetId="10">#REF!</definedName>
    <definedName name="单价614">#REF!</definedName>
    <definedName name="单价615" localSheetId="10">#REF!</definedName>
    <definedName name="单价615" localSheetId="0">#REF!</definedName>
    <definedName name="单价615" localSheetId="1">#REF!</definedName>
    <definedName name="单价615">#REF!</definedName>
    <definedName name="单价616" localSheetId="2">#REF!</definedName>
    <definedName name="单价616" localSheetId="0">#REF!</definedName>
    <definedName name="单价616" localSheetId="1">#REF!</definedName>
    <definedName name="单价621" localSheetId="2">#REF!</definedName>
    <definedName name="单价621" localSheetId="10">#REF!</definedName>
    <definedName name="单价621">#REF!</definedName>
    <definedName name="单价622" localSheetId="10">#REF!</definedName>
    <definedName name="单价622" localSheetId="1">#REF!</definedName>
    <definedName name="单价622">#REF!</definedName>
    <definedName name="单价623" localSheetId="2">#REF!</definedName>
    <definedName name="单价623" localSheetId="0">#REF!</definedName>
    <definedName name="单价623" localSheetId="1">#REF!</definedName>
    <definedName name="单价631" localSheetId="2">#REF!</definedName>
    <definedName name="单价631" localSheetId="0">#REF!</definedName>
    <definedName name="单价631" localSheetId="1">#REF!</definedName>
    <definedName name="单价632" localSheetId="10">#REF!</definedName>
    <definedName name="单价632">#REF!</definedName>
    <definedName name="单价633" localSheetId="2">#REF!</definedName>
    <definedName name="单价633" localSheetId="10">#REF!</definedName>
    <definedName name="单价633" localSheetId="0">#REF!</definedName>
    <definedName name="单价633">#REF!</definedName>
    <definedName name="单价634" localSheetId="2">#REF!</definedName>
    <definedName name="单价634" localSheetId="0">#REF!</definedName>
    <definedName name="单价634" localSheetId="1">#REF!</definedName>
    <definedName name="单价635" localSheetId="2">#REF!</definedName>
    <definedName name="单价635" localSheetId="10">#REF!</definedName>
    <definedName name="单价635" localSheetId="0">#REF!</definedName>
    <definedName name="单价635" localSheetId="1">#REF!</definedName>
    <definedName name="单价635">#REF!</definedName>
    <definedName name="单价636" localSheetId="10">#REF!</definedName>
    <definedName name="单价636" localSheetId="1">#REF!</definedName>
    <definedName name="单价636">#REF!</definedName>
    <definedName name="单价637" localSheetId="2">#REF!</definedName>
    <definedName name="单价637" localSheetId="0">#REF!</definedName>
    <definedName name="单价637" localSheetId="1">#REF!</definedName>
    <definedName name="单价638" localSheetId="10">#REF!</definedName>
    <definedName name="单价638">#REF!</definedName>
    <definedName name="单价639" localSheetId="2">#REF!</definedName>
    <definedName name="单价639" localSheetId="10">#REF!</definedName>
    <definedName name="单价639" localSheetId="1">#REF!</definedName>
    <definedName name="单价639">#REF!</definedName>
    <definedName name="单价645" localSheetId="2">#REF!</definedName>
    <definedName name="单价645" localSheetId="10">#REF!</definedName>
    <definedName name="单价645" localSheetId="0">#REF!</definedName>
    <definedName name="单价645" localSheetId="1">#REF!</definedName>
    <definedName name="单价645">#REF!</definedName>
    <definedName name="单价646" localSheetId="2">#REF!</definedName>
    <definedName name="单价646" localSheetId="10">#REF!</definedName>
    <definedName name="单价646" localSheetId="0">#REF!</definedName>
    <definedName name="单价646" localSheetId="1">#REF!</definedName>
    <definedName name="单价646">#REF!</definedName>
    <definedName name="单价647" localSheetId="2">#REF!</definedName>
    <definedName name="单价647" localSheetId="10">#REF!</definedName>
    <definedName name="单价647" localSheetId="0">#REF!</definedName>
    <definedName name="单价647" localSheetId="1">#REF!</definedName>
    <definedName name="单价647">#REF!</definedName>
    <definedName name="单价648" localSheetId="2">#REF!</definedName>
    <definedName name="单价648" localSheetId="10">#REF!</definedName>
    <definedName name="单价648" localSheetId="0">#REF!</definedName>
    <definedName name="单价648" localSheetId="1">#REF!</definedName>
    <definedName name="单价648">#REF!</definedName>
    <definedName name="单价649" localSheetId="2">#REF!</definedName>
    <definedName name="单价649" localSheetId="10">#REF!</definedName>
    <definedName name="单价649" localSheetId="0">#REF!</definedName>
    <definedName name="单价649" localSheetId="1">#REF!</definedName>
    <definedName name="单价649">#REF!</definedName>
    <definedName name="单价661" localSheetId="10">#REF!</definedName>
    <definedName name="单价661" localSheetId="0">#REF!</definedName>
    <definedName name="单价661" localSheetId="1">#REF!</definedName>
    <definedName name="单价661">#REF!</definedName>
    <definedName name="单价662" localSheetId="10">#REF!</definedName>
    <definedName name="单价662" localSheetId="0">#REF!</definedName>
    <definedName name="单价662">#REF!</definedName>
    <definedName name="单价663" localSheetId="2">#REF!</definedName>
    <definedName name="单价663" localSheetId="10">#REF!</definedName>
    <definedName name="单价663" localSheetId="0">#REF!</definedName>
    <definedName name="单价663" localSheetId="1">#REF!</definedName>
    <definedName name="单价663">#REF!</definedName>
    <definedName name="单价664" localSheetId="2">#REF!</definedName>
    <definedName name="单价664" localSheetId="10">#REF!</definedName>
    <definedName name="单价664" localSheetId="0">#REF!</definedName>
    <definedName name="单价664" localSheetId="1">#REF!</definedName>
    <definedName name="单价664">#REF!</definedName>
    <definedName name="单价665" localSheetId="10">#REF!</definedName>
    <definedName name="单价665" localSheetId="1">#REF!</definedName>
    <definedName name="单价665">#REF!</definedName>
    <definedName name="单价666" localSheetId="2">#REF!</definedName>
    <definedName name="单价666" localSheetId="0">#REF!</definedName>
    <definedName name="单价666" localSheetId="1">#REF!</definedName>
    <definedName name="单价701" localSheetId="2">#REF!</definedName>
    <definedName name="单价701" localSheetId="10">#REF!</definedName>
    <definedName name="单价701" localSheetId="0">#REF!</definedName>
    <definedName name="单价701">#REF!</definedName>
    <definedName name="单价703" localSheetId="2">#REF!</definedName>
    <definedName name="单价703" localSheetId="10">#REF!</definedName>
    <definedName name="单价703" localSheetId="0">#REF!</definedName>
    <definedName name="单价703" localSheetId="1">#REF!</definedName>
    <definedName name="单价703">#REF!</definedName>
    <definedName name="单价704" localSheetId="2">#REF!</definedName>
    <definedName name="单价704" localSheetId="10">#REF!</definedName>
    <definedName name="单价704" localSheetId="1">#REF!</definedName>
    <definedName name="单价704">#REF!</definedName>
    <definedName name="单价705" localSheetId="2">#REF!</definedName>
    <definedName name="单价705" localSheetId="10">#REF!</definedName>
    <definedName name="单价705" localSheetId="0">#REF!</definedName>
    <definedName name="单价705" localSheetId="1">#REF!</definedName>
    <definedName name="单价705">#REF!</definedName>
    <definedName name="单价706" localSheetId="2">#REF!</definedName>
    <definedName name="单价706" localSheetId="10">#REF!</definedName>
    <definedName name="单价706" localSheetId="0">#REF!</definedName>
    <definedName name="单价706" localSheetId="1">#REF!</definedName>
    <definedName name="单价706">#REF!</definedName>
    <definedName name="单价711" localSheetId="2">#REF!</definedName>
    <definedName name="单价711" localSheetId="10">#REF!</definedName>
    <definedName name="单价711" localSheetId="0">#REF!</definedName>
    <definedName name="单价711" localSheetId="1">#REF!</definedName>
    <definedName name="单价711">#REF!</definedName>
    <definedName name="单价716" localSheetId="2">#REF!</definedName>
    <definedName name="单价716" localSheetId="10">#REF!</definedName>
    <definedName name="单价716" localSheetId="0">#REF!</definedName>
    <definedName name="单价716" localSheetId="1">#REF!</definedName>
    <definedName name="单价716">#REF!</definedName>
    <definedName name="单价721" localSheetId="2">#REF!</definedName>
    <definedName name="单价721" localSheetId="10">#REF!</definedName>
    <definedName name="单价721" localSheetId="0">#REF!</definedName>
    <definedName name="单价721" localSheetId="1">#REF!</definedName>
    <definedName name="单价721">#REF!</definedName>
    <definedName name="单价722" localSheetId="2">#REF!</definedName>
    <definedName name="单价722" localSheetId="10">#REF!</definedName>
    <definedName name="单价722" localSheetId="1">#REF!</definedName>
    <definedName name="单价722">#REF!</definedName>
    <definedName name="单价723" localSheetId="2">#REF!</definedName>
    <definedName name="单价723" localSheetId="0">#REF!</definedName>
    <definedName name="单价723" localSheetId="1">#REF!</definedName>
    <definedName name="单价724" localSheetId="2">#REF!</definedName>
    <definedName name="单价724" localSheetId="10">#REF!</definedName>
    <definedName name="单价724" localSheetId="0">#REF!</definedName>
    <definedName name="单价724">#REF!</definedName>
    <definedName name="单价725" localSheetId="2">#REF!</definedName>
    <definedName name="单价725" localSheetId="0">#REF!</definedName>
    <definedName name="单价725" localSheetId="1">#REF!</definedName>
    <definedName name="单价726" localSheetId="10">#REF!</definedName>
    <definedName name="单价726">#REF!</definedName>
    <definedName name="单价727" localSheetId="10">#REF!</definedName>
    <definedName name="单价727" localSheetId="0">#REF!</definedName>
    <definedName name="单价727" localSheetId="1">#REF!</definedName>
    <definedName name="单价727">#REF!</definedName>
    <definedName name="单价728" localSheetId="10">#REF!</definedName>
    <definedName name="单价728" localSheetId="0">#REF!</definedName>
    <definedName name="单价728" localSheetId="1">#REF!</definedName>
    <definedName name="单价728">#REF!</definedName>
    <definedName name="单价741" localSheetId="2">#REF!</definedName>
    <definedName name="单价741" localSheetId="10">#REF!</definedName>
    <definedName name="单价741" localSheetId="0">#REF!</definedName>
    <definedName name="单价741" localSheetId="1">#REF!</definedName>
    <definedName name="单价741">#REF!</definedName>
    <definedName name="单价742" localSheetId="2">#REF!</definedName>
    <definedName name="单价742" localSheetId="10">#REF!</definedName>
    <definedName name="单价742" localSheetId="0">#REF!</definedName>
    <definedName name="单价742" localSheetId="1">#REF!</definedName>
    <definedName name="单价742">#REF!</definedName>
    <definedName name="单价743" localSheetId="2">#REF!</definedName>
    <definedName name="单价743" localSheetId="10">#REF!</definedName>
    <definedName name="单价743" localSheetId="0">#REF!</definedName>
    <definedName name="单价743" localSheetId="1">#REF!</definedName>
    <definedName name="单价743">#REF!</definedName>
    <definedName name="单价744" localSheetId="2">#REF!</definedName>
    <definedName name="单价744" localSheetId="10">#REF!</definedName>
    <definedName name="单价744" localSheetId="0">#REF!</definedName>
    <definedName name="单价744" localSheetId="1">#REF!</definedName>
    <definedName name="单价744">#REF!</definedName>
    <definedName name="单价745" localSheetId="2">#REF!</definedName>
    <definedName name="单价745" localSheetId="0">#REF!</definedName>
    <definedName name="单价745" localSheetId="1">#REF!</definedName>
    <definedName name="单价801" localSheetId="2">#REF!</definedName>
    <definedName name="单价801" localSheetId="0">#REF!</definedName>
    <definedName name="单价801" localSheetId="1">#REF!</definedName>
    <definedName name="单价802" localSheetId="2">#REF!</definedName>
    <definedName name="单价802" localSheetId="10">#REF!</definedName>
    <definedName name="单价802" localSheetId="1">#REF!</definedName>
    <definedName name="单价802">#REF!</definedName>
    <definedName name="单价803" localSheetId="2">#REF!</definedName>
    <definedName name="单价803" localSheetId="0">#REF!</definedName>
    <definedName name="单价803" localSheetId="1">#REF!</definedName>
    <definedName name="单价804" localSheetId="2">#REF!</definedName>
    <definedName name="单价804" localSheetId="10">#REF!</definedName>
    <definedName name="单价804" localSheetId="0">#REF!</definedName>
    <definedName name="单价804" localSheetId="1">#REF!</definedName>
    <definedName name="单价804">#REF!</definedName>
    <definedName name="单价805" localSheetId="2">#REF!</definedName>
    <definedName name="单价805" localSheetId="10">#REF!</definedName>
    <definedName name="单价805" localSheetId="0">#REF!</definedName>
    <definedName name="单价805" localSheetId="1">#REF!</definedName>
    <definedName name="单价805">#REF!</definedName>
    <definedName name="单价806" localSheetId="2">#REF!</definedName>
    <definedName name="单价806" localSheetId="10">#REF!</definedName>
    <definedName name="单价806" localSheetId="0">#REF!</definedName>
    <definedName name="单价806" localSheetId="1">#REF!</definedName>
    <definedName name="单价806">#REF!</definedName>
    <definedName name="单价821" localSheetId="2">#REF!</definedName>
    <definedName name="单价821" localSheetId="10">#REF!</definedName>
    <definedName name="单价821" localSheetId="0">#REF!</definedName>
    <definedName name="单价821" localSheetId="1">#REF!</definedName>
    <definedName name="单价821">#REF!</definedName>
    <definedName name="单价822" localSheetId="2">#REF!</definedName>
    <definedName name="单价822" localSheetId="10">#REF!</definedName>
    <definedName name="单价822">#REF!</definedName>
    <definedName name="单价823" localSheetId="10">#REF!</definedName>
    <definedName name="单价823" localSheetId="0">#REF!</definedName>
    <definedName name="单价823">#REF!</definedName>
    <definedName name="单价824" localSheetId="2">#REF!</definedName>
    <definedName name="单价824" localSheetId="10">#REF!</definedName>
    <definedName name="单价824" localSheetId="0">#REF!</definedName>
    <definedName name="单价824" localSheetId="1">#REF!</definedName>
    <definedName name="单价824">#REF!</definedName>
    <definedName name="单价825" localSheetId="2">#REF!</definedName>
    <definedName name="单价825" localSheetId="10">#REF!</definedName>
    <definedName name="单价825" localSheetId="0">#REF!</definedName>
    <definedName name="单价825" localSheetId="1">#REF!</definedName>
    <definedName name="单价825">#REF!</definedName>
    <definedName name="单价826" localSheetId="2">#REF!</definedName>
    <definedName name="单价826" localSheetId="10">#REF!</definedName>
    <definedName name="单价826" localSheetId="0">#REF!</definedName>
    <definedName name="单价826" localSheetId="1">#REF!</definedName>
    <definedName name="单价826">#REF!</definedName>
    <definedName name="单价827" localSheetId="2">#REF!</definedName>
    <definedName name="单价827" localSheetId="10">#REF!</definedName>
    <definedName name="单价827" localSheetId="0">#REF!</definedName>
    <definedName name="单价827" localSheetId="1">#REF!</definedName>
    <definedName name="单价827">#REF!</definedName>
    <definedName name="单价828" localSheetId="2">#REF!</definedName>
    <definedName name="单价828" localSheetId="0">#REF!</definedName>
    <definedName name="单价828" localSheetId="1">#REF!</definedName>
    <definedName name="单价829" localSheetId="2">#REF!</definedName>
    <definedName name="单价829" localSheetId="0">#REF!</definedName>
    <definedName name="单价829" localSheetId="1">#REF!</definedName>
    <definedName name="砼10" localSheetId="10">[1]甲指乙供材料报价表!#REF!</definedName>
    <definedName name="砼10">[1]甲指乙供材料报价表!#REF!</definedName>
    <definedName name="砼15" localSheetId="10">[1]甲指乙供材料报价表!#REF!</definedName>
    <definedName name="砼15">[1]甲指乙供材料报价表!#REF!</definedName>
    <definedName name="砼20" localSheetId="10">[1]甲指乙供材料报价表!#REF!</definedName>
    <definedName name="砼20">[1]甲指乙供材料报价表!#REF!</definedName>
    <definedName name="砼25" localSheetId="10">[1]甲指乙供材料报价表!#REF!</definedName>
    <definedName name="砼25">[1]甲指乙供材料报价表!#REF!</definedName>
    <definedName name="砼30" localSheetId="10">[1]甲指乙供材料报价表!#REF!</definedName>
    <definedName name="砼30">[1]甲指乙供材料报价表!#REF!</definedName>
    <definedName name="砼35" localSheetId="10">[1]甲指乙供材料报价表!#REF!</definedName>
    <definedName name="砼35">[1]甲指乙供材料报价表!#REF!</definedName>
    <definedName name="砼40" localSheetId="10">[1]甲指乙供材料报价表!#REF!</definedName>
    <definedName name="砼40">[1]甲指乙供材料报价表!#REF!</definedName>
    <definedName name="砼45" localSheetId="10">[1]甲指乙供材料报价表!#REF!</definedName>
    <definedName name="砼45">[1]甲指乙供材料报价表!#REF!</definedName>
    <definedName name="砼50" localSheetId="10">[1]甲指乙供材料报价表!#REF!</definedName>
    <definedName name="砼50">[1]甲指乙供材料报价表!#REF!</definedName>
    <definedName name="砼55" localSheetId="10">[1]甲指乙供材料报价表!#REF!</definedName>
    <definedName name="砼55">[1]甲指乙供材料报价表!#REF!</definedName>
    <definedName name="土建10001" localSheetId="2">#REF!</definedName>
    <definedName name="土建10001" localSheetId="10">#REF!</definedName>
    <definedName name="土建10001">#REF!</definedName>
    <definedName name="土建10002" localSheetId="2">#REF!</definedName>
    <definedName name="土建10002" localSheetId="0">#REF!</definedName>
    <definedName name="土建10002" localSheetId="1">#REF!</definedName>
    <definedName name="土建10003" localSheetId="2">#REF!</definedName>
    <definedName name="土建10003" localSheetId="10">#REF!</definedName>
    <definedName name="土建10003" localSheetId="0">#REF!</definedName>
    <definedName name="土建10003">#REF!</definedName>
    <definedName name="土建10004" localSheetId="2">#REF!</definedName>
    <definedName name="土建10004" localSheetId="10">#REF!</definedName>
    <definedName name="土建10004" localSheetId="0">#REF!</definedName>
    <definedName name="土建10004" localSheetId="1">#REF!</definedName>
    <definedName name="土建10004">#REF!</definedName>
    <definedName name="土建10005" localSheetId="2">#REF!</definedName>
    <definedName name="土建10005" localSheetId="10">#REF!</definedName>
    <definedName name="土建10005" localSheetId="0">#REF!</definedName>
    <definedName name="土建10005" localSheetId="1">#REF!</definedName>
    <definedName name="土建10005">#REF!</definedName>
    <definedName name="土建10006" localSheetId="2">#REF!</definedName>
    <definedName name="土建10006" localSheetId="10">#REF!</definedName>
    <definedName name="土建10006" localSheetId="0">#REF!</definedName>
    <definedName name="土建10006" localSheetId="1">#REF!</definedName>
    <definedName name="土建10006">#REF!</definedName>
    <definedName name="土建10007" localSheetId="2">#REF!</definedName>
    <definedName name="土建10007" localSheetId="10">#REF!</definedName>
    <definedName name="土建10007" localSheetId="0">#REF!</definedName>
    <definedName name="土建10007" localSheetId="1">#REF!</definedName>
    <definedName name="土建10007">#REF!</definedName>
    <definedName name="土建10008" localSheetId="2">#REF!</definedName>
    <definedName name="土建10008" localSheetId="10">#REF!</definedName>
    <definedName name="土建10008" localSheetId="0">#REF!</definedName>
    <definedName name="土建10008" localSheetId="1">#REF!</definedName>
    <definedName name="土建10008">#REF!</definedName>
    <definedName name="土建10009" localSheetId="2">#REF!</definedName>
    <definedName name="土建10009" localSheetId="10">#REF!</definedName>
    <definedName name="土建10009" localSheetId="0">#REF!</definedName>
    <definedName name="土建10009" localSheetId="1">#REF!</definedName>
    <definedName name="土建10009">#REF!</definedName>
    <definedName name="土建10010" localSheetId="2">#REF!</definedName>
    <definedName name="土建10010" localSheetId="0">#REF!</definedName>
    <definedName name="土建10010" localSheetId="1">#REF!</definedName>
    <definedName name="土建10011" localSheetId="2">#REF!</definedName>
    <definedName name="土建10011" localSheetId="0">#REF!</definedName>
    <definedName name="土建10011" localSheetId="1">#REF!</definedName>
    <definedName name="土建2046." localSheetId="2">'[4]表3.1增城土建工程综合单价组价明细表'!#REF!</definedName>
    <definedName name="土建2046." localSheetId="10">'[4]表3.1增城土建工程综合单价组价明细表'!#REF!</definedName>
    <definedName name="土建2046." localSheetId="0">'[4]表3.1增城土建工程综合单价组价明细表'!#REF!</definedName>
    <definedName name="土建2046." localSheetId="1">'[4]表3.1增城土建工程综合单价组价明细表'!#REF!</definedName>
    <definedName name="土建2046.">'[4]表3.1增城土建工程综合单价组价明细表'!#REF!</definedName>
    <definedName name="土建21001" localSheetId="2">#REF!</definedName>
    <definedName name="土建21001" localSheetId="0">#REF!</definedName>
    <definedName name="土建21001" localSheetId="1">#REF!</definedName>
    <definedName name="土建21002" localSheetId="2">#REF!</definedName>
    <definedName name="土建21002" localSheetId="0">#REF!</definedName>
    <definedName name="土建21002" localSheetId="1">#REF!</definedName>
    <definedName name="土建21003" localSheetId="2">#REF!</definedName>
    <definedName name="土建21003" localSheetId="0">#REF!</definedName>
    <definedName name="土建21003" localSheetId="1">#REF!</definedName>
    <definedName name="土建21004" localSheetId="10">#REF!</definedName>
    <definedName name="土建21004" localSheetId="0">#REF!</definedName>
    <definedName name="土建21004" localSheetId="1">#REF!</definedName>
    <definedName name="土建21004">#REF!</definedName>
    <definedName name="土建21005" localSheetId="2">#REF!</definedName>
    <definedName name="土建21005" localSheetId="0">#REF!</definedName>
    <definedName name="土建21005" localSheetId="1">#REF!</definedName>
    <definedName name="土建21006" localSheetId="10">#REF!</definedName>
    <definedName name="土建21006" localSheetId="0">#REF!</definedName>
    <definedName name="土建21006" localSheetId="1">#REF!</definedName>
    <definedName name="土建21006">#REF!</definedName>
    <definedName name="土建21007" localSheetId="10">#REF!</definedName>
    <definedName name="土建21007" localSheetId="0">#REF!</definedName>
    <definedName name="土建21007">#REF!</definedName>
    <definedName name="土建21008" localSheetId="2">#REF!</definedName>
    <definedName name="土建21008" localSheetId="0">#REF!</definedName>
    <definedName name="土建21008" localSheetId="1">#REF!</definedName>
    <definedName name="土建21009" localSheetId="10">#REF!</definedName>
    <definedName name="土建21009" localSheetId="0">#REF!</definedName>
    <definedName name="土建21009" localSheetId="1">#REF!</definedName>
    <definedName name="土建21009">#REF!</definedName>
    <definedName name="土建21010" localSheetId="10">#REF!</definedName>
    <definedName name="土建21010" localSheetId="1">#REF!</definedName>
    <definedName name="土建21010">#REF!</definedName>
    <definedName name="土建21011" localSheetId="2">#REF!</definedName>
    <definedName name="土建21011" localSheetId="10">#REF!</definedName>
    <definedName name="土建21011" localSheetId="0">#REF!</definedName>
    <definedName name="土建21011" localSheetId="1">#REF!</definedName>
    <definedName name="土建21011">#REF!</definedName>
    <definedName name="土建21012" localSheetId="2">#REF!</definedName>
    <definedName name="土建21012" localSheetId="10">#REF!</definedName>
    <definedName name="土建21012">#REF!</definedName>
    <definedName name="土建21013" localSheetId="2">#REF!</definedName>
    <definedName name="土建21013" localSheetId="0">#REF!</definedName>
    <definedName name="土建21013" localSheetId="1">#REF!</definedName>
    <definedName name="土建21014" localSheetId="2">#REF!</definedName>
    <definedName name="土建21014" localSheetId="0">#REF!</definedName>
    <definedName name="土建21014" localSheetId="1">#REF!</definedName>
    <definedName name="土建21015" localSheetId="2">#REF!</definedName>
    <definedName name="土建21015" localSheetId="0">#REF!</definedName>
    <definedName name="土建21015" localSheetId="1">#REF!</definedName>
    <definedName name="土建21016" localSheetId="2">#REF!</definedName>
    <definedName name="土建21016" localSheetId="10">#REF!</definedName>
    <definedName name="土建21016" localSheetId="1">#REF!</definedName>
    <definedName name="土建21016">#REF!</definedName>
    <definedName name="土建21017" localSheetId="2">#REF!</definedName>
    <definedName name="土建21017" localSheetId="10">#REF!</definedName>
    <definedName name="土建21017" localSheetId="0">#REF!</definedName>
    <definedName name="土建21017" localSheetId="1">#REF!</definedName>
    <definedName name="土建21017">#REF!</definedName>
    <definedName name="土建21018" localSheetId="2">#REF!</definedName>
    <definedName name="土建21018" localSheetId="10">#REF!</definedName>
    <definedName name="土建21018" localSheetId="0">#REF!</definedName>
    <definedName name="土建21018" localSheetId="1">#REF!</definedName>
    <definedName name="土建21018">#REF!</definedName>
    <definedName name="土建21019" localSheetId="2">#REF!</definedName>
    <definedName name="土建21019" localSheetId="10">#REF!</definedName>
    <definedName name="土建21019" localSheetId="0">#REF!</definedName>
    <definedName name="土建21019" localSheetId="1">#REF!</definedName>
    <definedName name="土建21019">#REF!</definedName>
    <definedName name="土建21020" localSheetId="2">#REF!</definedName>
    <definedName name="土建21020" localSheetId="10">#REF!</definedName>
    <definedName name="土建21020" localSheetId="0">#REF!</definedName>
    <definedName name="土建21020" localSheetId="1">#REF!</definedName>
    <definedName name="土建21020">#REF!</definedName>
    <definedName name="土建21021" localSheetId="2">#REF!</definedName>
    <definedName name="土建21021" localSheetId="10">#REF!</definedName>
    <definedName name="土建21021" localSheetId="0">#REF!</definedName>
    <definedName name="土建21021" localSheetId="1">#REF!</definedName>
    <definedName name="土建21021">#REF!</definedName>
    <definedName name="土建21022" localSheetId="2">#REF!</definedName>
    <definedName name="土建21022" localSheetId="0">#REF!</definedName>
    <definedName name="土建21022" localSheetId="1">#REF!</definedName>
    <definedName name="土建21023" localSheetId="2">#REF!</definedName>
    <definedName name="土建21023" localSheetId="0">#REF!</definedName>
    <definedName name="土建21023" localSheetId="1">#REF!</definedName>
    <definedName name="土建21024" localSheetId="2">#REF!</definedName>
    <definedName name="土建21024" localSheetId="0">#REF!</definedName>
    <definedName name="土建21024" localSheetId="1">#REF!</definedName>
    <definedName name="土建21025" localSheetId="2">#REF!</definedName>
    <definedName name="土建21025" localSheetId="0">#REF!</definedName>
    <definedName name="土建21025" localSheetId="1">#REF!</definedName>
    <definedName name="土建21026" localSheetId="2">#REF!</definedName>
    <definedName name="土建21026" localSheetId="0">#REF!</definedName>
    <definedName name="土建21026" localSheetId="1">#REF!</definedName>
    <definedName name="土建21027" localSheetId="2">#REF!</definedName>
    <definedName name="土建21027" localSheetId="0">#REF!</definedName>
    <definedName name="土建21027" localSheetId="1">#REF!</definedName>
    <definedName name="土建21028" localSheetId="10">#REF!</definedName>
    <definedName name="土建21028">#REF!</definedName>
    <definedName name="土建21029" localSheetId="10">#REF!</definedName>
    <definedName name="土建21029">#REF!</definedName>
    <definedName name="土建21030" localSheetId="2">#REF!</definedName>
    <definedName name="土建21030" localSheetId="10">#REF!</definedName>
    <definedName name="土建21030" localSheetId="0">#REF!</definedName>
    <definedName name="土建21030" localSheetId="1">#REF!</definedName>
    <definedName name="土建21030">#REF!</definedName>
    <definedName name="土建21031" localSheetId="2">#REF!</definedName>
    <definedName name="土建21031" localSheetId="10">#REF!</definedName>
    <definedName name="土建21031" localSheetId="0">#REF!</definedName>
    <definedName name="土建21031" localSheetId="1">#REF!</definedName>
    <definedName name="土建21031">#REF!</definedName>
    <definedName name="土建21032" localSheetId="2">#REF!</definedName>
    <definedName name="土建21032" localSheetId="10">#REF!</definedName>
    <definedName name="土建21032" localSheetId="0">#REF!</definedName>
    <definedName name="土建21032" localSheetId="1">#REF!</definedName>
    <definedName name="土建21032">#REF!</definedName>
    <definedName name="土建21033" localSheetId="2">#REF!</definedName>
    <definedName name="土建21033" localSheetId="10">#REF!</definedName>
    <definedName name="土建21033" localSheetId="0">#REF!</definedName>
    <definedName name="土建21033" localSheetId="1">#REF!</definedName>
    <definedName name="土建21033">#REF!</definedName>
    <definedName name="土建21034" localSheetId="2">#REF!</definedName>
    <definedName name="土建21034" localSheetId="10">#REF!</definedName>
    <definedName name="土建21034" localSheetId="0">#REF!</definedName>
    <definedName name="土建21034" localSheetId="1">#REF!</definedName>
    <definedName name="土建21034">#REF!</definedName>
    <definedName name="土建21035" localSheetId="2">#REF!</definedName>
    <definedName name="土建21035" localSheetId="10">#REF!</definedName>
    <definedName name="土建21035" localSheetId="0">#REF!</definedName>
    <definedName name="土建21035" localSheetId="1">#REF!</definedName>
    <definedName name="土建21035">#REF!</definedName>
    <definedName name="土建21036" localSheetId="2">#REF!</definedName>
    <definedName name="土建21036" localSheetId="10">#REF!</definedName>
    <definedName name="土建21036" localSheetId="0">#REF!</definedName>
    <definedName name="土建21036" localSheetId="1">#REF!</definedName>
    <definedName name="土建21036">#REF!</definedName>
    <definedName name="土建21037" localSheetId="10">#REF!</definedName>
    <definedName name="土建21037" localSheetId="0">#REF!</definedName>
    <definedName name="土建21037" localSheetId="1">#REF!</definedName>
    <definedName name="土建21037">#REF!</definedName>
    <definedName name="土建21038" localSheetId="10">#REF!</definedName>
    <definedName name="土建21038" localSheetId="0">#REF!</definedName>
    <definedName name="土建21038">#REF!</definedName>
    <definedName name="土建21039" localSheetId="2">#REF!</definedName>
    <definedName name="土建21039" localSheetId="0">#REF!</definedName>
    <definedName name="土建21039" localSheetId="1">#REF!</definedName>
    <definedName name="土建21040" localSheetId="2">#REF!</definedName>
    <definedName name="土建21040" localSheetId="0">#REF!</definedName>
    <definedName name="土建21040" localSheetId="1">#REF!</definedName>
    <definedName name="土建21041" localSheetId="2">#REF!</definedName>
    <definedName name="土建21041" localSheetId="0">#REF!</definedName>
    <definedName name="土建21041" localSheetId="1">#REF!</definedName>
    <definedName name="土建21042" localSheetId="2">#REF!</definedName>
    <definedName name="土建21042" localSheetId="0">#REF!</definedName>
    <definedName name="土建21042" localSheetId="1">#REF!</definedName>
    <definedName name="土建21043" localSheetId="2">#REF!</definedName>
    <definedName name="土建21043" localSheetId="10">#REF!</definedName>
    <definedName name="土建21043" localSheetId="0">#REF!</definedName>
    <definedName name="土建21043" localSheetId="1">#REF!</definedName>
    <definedName name="土建21043">#REF!</definedName>
    <definedName name="土建21044" localSheetId="2">#REF!</definedName>
    <definedName name="土建21044" localSheetId="10">#REF!</definedName>
    <definedName name="土建21044" localSheetId="0">#REF!</definedName>
    <definedName name="土建21044" localSheetId="1">#REF!</definedName>
    <definedName name="土建21044">#REF!</definedName>
    <definedName name="土建21045" localSheetId="2">#REF!</definedName>
    <definedName name="土建21045" localSheetId="10">#REF!</definedName>
    <definedName name="土建21045" localSheetId="0">#REF!</definedName>
    <definedName name="土建21045" localSheetId="1">#REF!</definedName>
    <definedName name="土建21045">#REF!</definedName>
    <definedName name="土建21046" localSheetId="2">#REF!</definedName>
    <definedName name="土建21046" localSheetId="10">#REF!</definedName>
    <definedName name="土建21046" localSheetId="0">#REF!</definedName>
    <definedName name="土建21046" localSheetId="1">#REF!</definedName>
    <definedName name="土建21046">#REF!</definedName>
    <definedName name="土建21047" localSheetId="2">#REF!</definedName>
    <definedName name="土建21047" localSheetId="10">#REF!</definedName>
    <definedName name="土建21047" localSheetId="0">#REF!</definedName>
    <definedName name="土建21047" localSheetId="1">#REF!</definedName>
    <definedName name="土建21047">#REF!</definedName>
    <definedName name="土建21048" localSheetId="2">#REF!</definedName>
    <definedName name="土建21048" localSheetId="10">#REF!</definedName>
    <definedName name="土建21048" localSheetId="0">#REF!</definedName>
    <definedName name="土建21048" localSheetId="1">#REF!</definedName>
    <definedName name="土建21048">#REF!</definedName>
    <definedName name="土建21049" localSheetId="2">#REF!</definedName>
    <definedName name="土建21049" localSheetId="10">#REF!</definedName>
    <definedName name="土建21049" localSheetId="1">#REF!</definedName>
    <definedName name="土建21049">#REF!</definedName>
    <definedName name="土建21050" localSheetId="2">#REF!</definedName>
    <definedName name="土建21050" localSheetId="0">#REF!</definedName>
    <definedName name="土建21050" localSheetId="1">#REF!</definedName>
    <definedName name="土建21051" localSheetId="2">#REF!</definedName>
    <definedName name="土建21051" localSheetId="10">#REF!</definedName>
    <definedName name="土建21051">#REF!</definedName>
    <definedName name="土建21052" localSheetId="2">#REF!</definedName>
    <definedName name="土建21052" localSheetId="0">#REF!</definedName>
    <definedName name="土建21052" localSheetId="1">#REF!</definedName>
    <definedName name="土建21053" localSheetId="2">#REF!</definedName>
    <definedName name="土建21053" localSheetId="0">#REF!</definedName>
    <definedName name="土建21053" localSheetId="1">#REF!</definedName>
    <definedName name="土建21054" localSheetId="2">#REF!</definedName>
    <definedName name="土建21054" localSheetId="0">#REF!</definedName>
    <definedName name="土建21054" localSheetId="1">#REF!</definedName>
    <definedName name="土建21055" localSheetId="10">#REF!</definedName>
    <definedName name="土建21055" localSheetId="0">#REF!</definedName>
    <definedName name="土建21055" localSheetId="1">#REF!</definedName>
    <definedName name="土建21055">#REF!</definedName>
    <definedName name="土建21056" localSheetId="2">#REF!</definedName>
    <definedName name="土建21056" localSheetId="0">#REF!</definedName>
    <definedName name="土建21056" localSheetId="1">#REF!</definedName>
    <definedName name="土建21057" localSheetId="2">#REF!</definedName>
    <definedName name="土建21057" localSheetId="0">#REF!</definedName>
    <definedName name="土建21057" localSheetId="1">#REF!</definedName>
    <definedName name="土建21058" localSheetId="2">#REF!</definedName>
    <definedName name="土建21058" localSheetId="0">#REF!</definedName>
    <definedName name="土建21058" localSheetId="1">#REF!</definedName>
    <definedName name="土建21059" localSheetId="2">#REF!</definedName>
    <definedName name="土建21059" localSheetId="10">#REF!</definedName>
    <definedName name="土建21059" localSheetId="1">#REF!</definedName>
    <definedName name="土建21059">#REF!</definedName>
    <definedName name="土建21060" localSheetId="10">#REF!</definedName>
    <definedName name="土建21060" localSheetId="1">#REF!</definedName>
    <definedName name="土建21060">#REF!</definedName>
    <definedName name="土建21061" localSheetId="2">#REF!</definedName>
    <definedName name="土建21061" localSheetId="10">#REF!</definedName>
    <definedName name="土建21061">#REF!</definedName>
    <definedName name="土建21062" localSheetId="2">#REF!</definedName>
    <definedName name="土建21062" localSheetId="0">#REF!</definedName>
    <definedName name="土建21062" localSheetId="1">#REF!</definedName>
    <definedName name="土建21063" localSheetId="2">#REF!</definedName>
    <definedName name="土建21063" localSheetId="10">#REF!</definedName>
    <definedName name="土建21063" localSheetId="0">#REF!</definedName>
    <definedName name="土建21063" localSheetId="1">#REF!</definedName>
    <definedName name="土建21063">#REF!</definedName>
    <definedName name="土建21064" localSheetId="2">#REF!</definedName>
    <definedName name="土建21064" localSheetId="10">#REF!</definedName>
    <definedName name="土建21064" localSheetId="0">#REF!</definedName>
    <definedName name="土建21064" localSheetId="1">#REF!</definedName>
    <definedName name="土建21064">#REF!</definedName>
    <definedName name="土建21065" localSheetId="10">#REF!</definedName>
    <definedName name="土建21065" localSheetId="1">#REF!</definedName>
    <definedName name="土建21065">#REF!</definedName>
    <definedName name="土建21066" localSheetId="2">#REF!</definedName>
    <definedName name="土建21066" localSheetId="0">#REF!</definedName>
    <definedName name="土建21066" localSheetId="1">#REF!</definedName>
    <definedName name="土建21067" localSheetId="10">#REF!</definedName>
    <definedName name="土建21067">#REF!</definedName>
    <definedName name="土建21068" localSheetId="2">#REF!</definedName>
    <definedName name="土建21068" localSheetId="10">#REF!</definedName>
    <definedName name="土建21068" localSheetId="1">#REF!</definedName>
    <definedName name="土建21068">#REF!</definedName>
    <definedName name="土建21069" localSheetId="2">#REF!</definedName>
    <definedName name="土建21069" localSheetId="10">#REF!</definedName>
    <definedName name="土建21069" localSheetId="0">#REF!</definedName>
    <definedName name="土建21069" localSheetId="1">#REF!</definedName>
    <definedName name="土建21069">#REF!</definedName>
    <definedName name="土建21070" localSheetId="2">#REF!</definedName>
    <definedName name="土建21070" localSheetId="10">#REF!</definedName>
    <definedName name="土建21070" localSheetId="0">#REF!</definedName>
    <definedName name="土建21070" localSheetId="1">#REF!</definedName>
    <definedName name="土建21070">#REF!</definedName>
    <definedName name="土建21071" localSheetId="2">#REF!</definedName>
    <definedName name="土建21071" localSheetId="10">#REF!</definedName>
    <definedName name="土建21071" localSheetId="0">#REF!</definedName>
    <definedName name="土建21071" localSheetId="1">#REF!</definedName>
    <definedName name="土建21071">#REF!</definedName>
    <definedName name="土建21072" localSheetId="2">#REF!</definedName>
    <definedName name="土建21072" localSheetId="10">#REF!</definedName>
    <definedName name="土建21072" localSheetId="0">#REF!</definedName>
    <definedName name="土建21072" localSheetId="1">#REF!</definedName>
    <definedName name="土建21072">#REF!</definedName>
    <definedName name="土建21073" localSheetId="2">#REF!</definedName>
    <definedName name="土建21073" localSheetId="10">#REF!</definedName>
    <definedName name="土建21073" localSheetId="0">#REF!</definedName>
    <definedName name="土建21073" localSheetId="1">#REF!</definedName>
    <definedName name="土建21073">#REF!</definedName>
    <definedName name="土建21074" localSheetId="2">#REF!</definedName>
    <definedName name="土建21074" localSheetId="10">#REF!</definedName>
    <definedName name="土建21074" localSheetId="0">#REF!</definedName>
    <definedName name="土建21074" localSheetId="1">#REF!</definedName>
    <definedName name="土建21074">#REF!</definedName>
    <definedName name="土建21075" localSheetId="2">#REF!</definedName>
    <definedName name="土建21075" localSheetId="0">#REF!</definedName>
    <definedName name="土建21075" localSheetId="1">#REF!</definedName>
    <definedName name="土建21076" localSheetId="2">#REF!</definedName>
    <definedName name="土建21076" localSheetId="0">#REF!</definedName>
    <definedName name="土建21076" localSheetId="1">#REF!</definedName>
    <definedName name="土建21077" localSheetId="10">#REF!</definedName>
    <definedName name="土建21077" localSheetId="0">#REF!</definedName>
    <definedName name="土建21077" localSheetId="1">#REF!</definedName>
    <definedName name="土建21077">#REF!</definedName>
    <definedName name="土建21078" localSheetId="2">#REF!</definedName>
    <definedName name="土建21078" localSheetId="0">#REF!</definedName>
    <definedName name="土建21078" localSheetId="1">#REF!</definedName>
    <definedName name="土建21079" localSheetId="2">#REF!</definedName>
    <definedName name="土建21079" localSheetId="0">#REF!</definedName>
    <definedName name="土建21079" localSheetId="1">#REF!</definedName>
    <definedName name="土建21080" localSheetId="10">#REF!</definedName>
    <definedName name="土建21080" localSheetId="0">#REF!</definedName>
    <definedName name="土建21080">#REF!</definedName>
    <definedName name="土建21081" localSheetId="2">#REF!</definedName>
    <definedName name="土建21081" localSheetId="10">#REF!</definedName>
    <definedName name="土建21081" localSheetId="0">#REF!</definedName>
    <definedName name="土建21081" localSheetId="1">#REF!</definedName>
    <definedName name="土建21081">#REF!</definedName>
    <definedName name="土建21082" localSheetId="2">#REF!</definedName>
    <definedName name="土建21082" localSheetId="10">#REF!</definedName>
    <definedName name="土建21082">#REF!</definedName>
    <definedName name="土建21083" localSheetId="10">#REF!</definedName>
    <definedName name="土建21083" localSheetId="0">#REF!</definedName>
    <definedName name="土建21083">#REF!</definedName>
    <definedName name="土建21084" localSheetId="2">#REF!</definedName>
    <definedName name="土建21084" localSheetId="0">#REF!</definedName>
    <definedName name="土建21084" localSheetId="1">#REF!</definedName>
    <definedName name="土建21085" localSheetId="2">#REF!</definedName>
    <definedName name="土建21085" localSheetId="0">#REF!</definedName>
    <definedName name="土建21085" localSheetId="1">#REF!</definedName>
    <definedName name="土建21086" localSheetId="2">#REF!</definedName>
    <definedName name="土建21086" localSheetId="0">#REF!</definedName>
    <definedName name="土建21086" localSheetId="1">#REF!</definedName>
    <definedName name="土建21087" localSheetId="10">#REF!</definedName>
    <definedName name="土建21087" localSheetId="0">#REF!</definedName>
    <definedName name="土建21087" localSheetId="1">#REF!</definedName>
    <definedName name="土建21087">#REF!</definedName>
    <definedName name="土建21088" localSheetId="2">#REF!</definedName>
    <definedName name="土建21088" localSheetId="0">#REF!</definedName>
    <definedName name="土建21088" localSheetId="1">#REF!</definedName>
    <definedName name="土建21089" localSheetId="2">#REF!</definedName>
    <definedName name="土建21089" localSheetId="0">#REF!</definedName>
    <definedName name="土建21089" localSheetId="1">#REF!</definedName>
    <definedName name="土建21090" localSheetId="2">#REF!</definedName>
    <definedName name="土建21090" localSheetId="10">#REF!</definedName>
    <definedName name="土建21090" localSheetId="0">#REF!</definedName>
    <definedName name="土建21090">#REF!</definedName>
    <definedName name="土建21091" localSheetId="2">#REF!</definedName>
    <definedName name="土建21091" localSheetId="0">#REF!</definedName>
    <definedName name="土建21091" localSheetId="1">#REF!</definedName>
    <definedName name="土建21092" localSheetId="10">#REF!</definedName>
    <definedName name="土建21092">#REF!</definedName>
    <definedName name="土建21093" localSheetId="10">#REF!</definedName>
    <definedName name="土建21093" localSheetId="0">#REF!</definedName>
    <definedName name="土建21093" localSheetId="1">#REF!</definedName>
    <definedName name="土建21093">#REF!</definedName>
    <definedName name="土建21094" localSheetId="10">#REF!</definedName>
    <definedName name="土建21094" localSheetId="0">#REF!</definedName>
    <definedName name="土建21094" localSheetId="1">#REF!</definedName>
    <definedName name="土建21094">#REF!</definedName>
    <definedName name="土建21095" localSheetId="2">#REF!</definedName>
    <definedName name="土建21095" localSheetId="10">#REF!</definedName>
    <definedName name="土建21095" localSheetId="0">#REF!</definedName>
    <definedName name="土建21095" localSheetId="1">#REF!</definedName>
    <definedName name="土建21095">#REF!</definedName>
    <definedName name="土建21096" localSheetId="2">#REF!</definedName>
    <definedName name="土建21096" localSheetId="10">#REF!</definedName>
    <definedName name="土建21096" localSheetId="0">#REF!</definedName>
    <definedName name="土建21096" localSheetId="1">#REF!</definedName>
    <definedName name="土建21096">#REF!</definedName>
    <definedName name="土建21097" localSheetId="2">#REF!</definedName>
    <definedName name="土建21097" localSheetId="10">#REF!</definedName>
    <definedName name="土建21097" localSheetId="0">#REF!</definedName>
    <definedName name="土建21097" localSheetId="1">#REF!</definedName>
    <definedName name="土建21097">#REF!</definedName>
    <definedName name="土建21098" localSheetId="2">#REF!</definedName>
    <definedName name="土建21098" localSheetId="10">#REF!</definedName>
    <definedName name="土建21098" localSheetId="0">#REF!</definedName>
    <definedName name="土建21098" localSheetId="1">#REF!</definedName>
    <definedName name="土建21098">#REF!</definedName>
    <definedName name="土建21099" localSheetId="2">#REF!</definedName>
    <definedName name="土建21099" localSheetId="10">#REF!</definedName>
    <definedName name="土建21099" localSheetId="0">#REF!</definedName>
    <definedName name="土建21099" localSheetId="1">#REF!</definedName>
    <definedName name="土建21099">#REF!</definedName>
    <definedName name="土建21100" localSheetId="2">#REF!</definedName>
    <definedName name="土建21100" localSheetId="10">#REF!</definedName>
    <definedName name="土建21100" localSheetId="0">#REF!</definedName>
    <definedName name="土建21100">#REF!</definedName>
    <definedName name="土建21101" localSheetId="2">'[4]表3.1增城土建工程综合单价组价明细表'!#REF!</definedName>
    <definedName name="土建21101" localSheetId="10">'[4]表3.1增城土建工程综合单价组价明细表'!#REF!</definedName>
    <definedName name="土建21101" localSheetId="0">'[4]表3.1增城土建工程综合单价组价明细表'!#REF!</definedName>
    <definedName name="土建21101">'[4]表3.1增城土建工程综合单价组价明细表'!#REF!</definedName>
    <definedName name="土建21101." localSheetId="10">'[4]表3.1增城土建工程综合单价组价明细表'!#REF!</definedName>
    <definedName name="土建21101." localSheetId="0">'[4]表3.1增城土建工程综合单价组价明细表'!#REF!</definedName>
    <definedName name="土建21101.">'[4]表3.1增城土建工程综合单价组价明细表'!#REF!</definedName>
    <definedName name="土建22001" localSheetId="2">#REF!</definedName>
    <definedName name="土建22001" localSheetId="10">#REF!</definedName>
    <definedName name="土建22001" localSheetId="0">#REF!</definedName>
    <definedName name="土建22001" localSheetId="1">#REF!</definedName>
    <definedName name="土建22001">#REF!</definedName>
    <definedName name="土建22002" localSheetId="2">#REF!</definedName>
    <definedName name="土建22002" localSheetId="0">#REF!</definedName>
    <definedName name="土建22002" localSheetId="1">#REF!</definedName>
    <definedName name="土建22003" localSheetId="10">#REF!</definedName>
    <definedName name="土建22003" localSheetId="0">#REF!</definedName>
    <definedName name="土建22003">#REF!</definedName>
    <definedName name="土建22004" localSheetId="2">#REF!</definedName>
    <definedName name="土建22004" localSheetId="10">#REF!</definedName>
    <definedName name="土建22004" localSheetId="1">#REF!</definedName>
    <definedName name="土建22004">#REF!</definedName>
    <definedName name="土建22005" localSheetId="2">#REF!</definedName>
    <definedName name="土建22005" localSheetId="10">#REF!</definedName>
    <definedName name="土建22005" localSheetId="0">#REF!</definedName>
    <definedName name="土建22005" localSheetId="1">#REF!</definedName>
    <definedName name="土建22005">#REF!</definedName>
    <definedName name="土建22006" localSheetId="2">#REF!</definedName>
    <definedName name="土建22006" localSheetId="0">#REF!</definedName>
    <definedName name="土建22006" localSheetId="1">#REF!</definedName>
    <definedName name="土建22007" localSheetId="2">#REF!</definedName>
    <definedName name="土建22007" localSheetId="10">#REF!</definedName>
    <definedName name="土建22007" localSheetId="0">#REF!</definedName>
    <definedName name="土建22007">#REF!</definedName>
    <definedName name="土建22008" localSheetId="2">#REF!</definedName>
    <definedName name="土建22008" localSheetId="0">#REF!</definedName>
    <definedName name="土建22008" localSheetId="1">#REF!</definedName>
    <definedName name="土建22009" localSheetId="10">#REF!</definedName>
    <definedName name="土建22009" localSheetId="1">#REF!</definedName>
    <definedName name="土建22009">#REF!</definedName>
    <definedName name="土建22010" localSheetId="2">#REF!</definedName>
    <definedName name="土建22010" localSheetId="0">#REF!</definedName>
    <definedName name="土建22010" localSheetId="1">#REF!</definedName>
    <definedName name="土建23001" localSheetId="2">#REF!</definedName>
    <definedName name="土建23001" localSheetId="10">#REF!</definedName>
    <definedName name="土建23001" localSheetId="0">#REF!</definedName>
    <definedName name="土建23001" localSheetId="1">#REF!</definedName>
    <definedName name="土建23001">#REF!</definedName>
    <definedName name="土建23002" localSheetId="2">#REF!</definedName>
    <definedName name="土建23002" localSheetId="0">#REF!</definedName>
    <definedName name="土建23002" localSheetId="1">#REF!</definedName>
    <definedName name="土建23003" localSheetId="10">#REF!</definedName>
    <definedName name="土建23003" localSheetId="1">#REF!</definedName>
    <definedName name="土建23003">#REF!</definedName>
    <definedName name="土建23004" localSheetId="2">#REF!</definedName>
    <definedName name="土建23004" localSheetId="10">#REF!</definedName>
    <definedName name="土建23004" localSheetId="0">#REF!</definedName>
    <definedName name="土建23004">#REF!</definedName>
    <definedName name="土建23005" localSheetId="2">#REF!</definedName>
    <definedName name="土建23005" localSheetId="10">#REF!</definedName>
    <definedName name="土建23005">#REF!</definedName>
    <definedName name="土建23006" localSheetId="2">#REF!</definedName>
    <definedName name="土建23006" localSheetId="0">#REF!</definedName>
    <definedName name="土建23006" localSheetId="1">#REF!</definedName>
    <definedName name="土建23007" localSheetId="2">#REF!</definedName>
    <definedName name="土建23007" localSheetId="10">#REF!</definedName>
    <definedName name="土建23007" localSheetId="0">#REF!</definedName>
    <definedName name="土建23007">#REF!</definedName>
    <definedName name="土建23008" localSheetId="2">#REF!</definedName>
    <definedName name="土建23008" localSheetId="10">#REF!</definedName>
    <definedName name="土建23008" localSheetId="0">#REF!</definedName>
    <definedName name="土建23008" localSheetId="1">#REF!</definedName>
    <definedName name="土建23008">#REF!</definedName>
    <definedName name="土建23009" localSheetId="2">#REF!</definedName>
    <definedName name="土建23009" localSheetId="10">#REF!</definedName>
    <definedName name="土建23009" localSheetId="0">#REF!</definedName>
    <definedName name="土建23009" localSheetId="1">#REF!</definedName>
    <definedName name="土建23009">#REF!</definedName>
    <definedName name="土建23010" localSheetId="2">#REF!</definedName>
    <definedName name="土建23010" localSheetId="10">#REF!</definedName>
    <definedName name="土建23010" localSheetId="0">#REF!</definedName>
    <definedName name="土建23010" localSheetId="1">#REF!</definedName>
    <definedName name="土建23010">#REF!</definedName>
    <definedName name="土建23011" localSheetId="2">#REF!</definedName>
    <definedName name="土建23011" localSheetId="10">#REF!</definedName>
    <definedName name="土建23011" localSheetId="0">#REF!</definedName>
    <definedName name="土建23011" localSheetId="1">#REF!</definedName>
    <definedName name="土建23011">#REF!</definedName>
    <definedName name="土建23012" localSheetId="2">#REF!</definedName>
    <definedName name="土建23012" localSheetId="10">#REF!</definedName>
    <definedName name="土建23012" localSheetId="0">#REF!</definedName>
    <definedName name="土建23012" localSheetId="1">#REF!</definedName>
    <definedName name="土建23012">#REF!</definedName>
    <definedName name="土建23013" localSheetId="2">#REF!</definedName>
    <definedName name="土建23013" localSheetId="10">#REF!</definedName>
    <definedName name="土建23013" localSheetId="0">#REF!</definedName>
    <definedName name="土建23013" localSheetId="1">#REF!</definedName>
    <definedName name="土建23013">#REF!</definedName>
    <definedName name="土建23014" localSheetId="2">#REF!</definedName>
    <definedName name="土建23014" localSheetId="10">#REF!</definedName>
    <definedName name="土建23014" localSheetId="0">#REF!</definedName>
    <definedName name="土建23014">#REF!</definedName>
    <definedName name="土建23015" localSheetId="2">#REF!</definedName>
    <definedName name="土建23015" localSheetId="10">#REF!</definedName>
    <definedName name="土建23015" localSheetId="0">#REF!</definedName>
    <definedName name="土建23015" localSheetId="1">#REF!</definedName>
    <definedName name="土建23015">#REF!</definedName>
    <definedName name="土建23016" localSheetId="10">#REF!</definedName>
    <definedName name="土建23016" localSheetId="1">#REF!</definedName>
    <definedName name="土建23016">#REF!</definedName>
    <definedName name="土建23017" localSheetId="2">#REF!</definedName>
    <definedName name="土建23017" localSheetId="0">#REF!</definedName>
    <definedName name="土建23017" localSheetId="1">#REF!</definedName>
    <definedName name="土建23018" localSheetId="2">#REF!</definedName>
    <definedName name="土建23018" localSheetId="10">#REF!</definedName>
    <definedName name="土建23018" localSheetId="0">#REF!</definedName>
    <definedName name="土建23018">#REF!</definedName>
    <definedName name="土建23019" localSheetId="2">#REF!</definedName>
    <definedName name="土建23019" localSheetId="0">#REF!</definedName>
    <definedName name="土建23019" localSheetId="1">#REF!</definedName>
    <definedName name="土建23020" localSheetId="10">#REF!</definedName>
    <definedName name="土建23020" localSheetId="0">#REF!</definedName>
    <definedName name="土建23020" localSheetId="1">#REF!</definedName>
    <definedName name="土建23020">#REF!</definedName>
    <definedName name="土建23021" localSheetId="2">#REF!</definedName>
    <definedName name="土建23021" localSheetId="0">#REF!</definedName>
    <definedName name="土建23021" localSheetId="1">#REF!</definedName>
    <definedName name="土建23022" localSheetId="10">#REF!</definedName>
    <definedName name="土建23022">#REF!</definedName>
    <definedName name="土建23023" localSheetId="10">#REF!</definedName>
    <definedName name="土建23023" localSheetId="1">#REF!</definedName>
    <definedName name="土建23023">#REF!</definedName>
    <definedName name="土建23024" localSheetId="2">#REF!</definedName>
    <definedName name="土建23024" localSheetId="10">#REF!</definedName>
    <definedName name="土建23024">#REF!</definedName>
    <definedName name="土建23025" localSheetId="2">#REF!</definedName>
    <definedName name="土建23025" localSheetId="0">#REF!</definedName>
    <definedName name="土建23025" localSheetId="1">#REF!</definedName>
    <definedName name="土建23026" localSheetId="2">#REF!</definedName>
    <definedName name="土建23026" localSheetId="10">#REF!</definedName>
    <definedName name="土建23026" localSheetId="1">#REF!</definedName>
    <definedName name="土建23026">#REF!</definedName>
    <definedName name="土建23027" localSheetId="2">#REF!</definedName>
    <definedName name="土建23027" localSheetId="0">#REF!</definedName>
    <definedName name="土建23027" localSheetId="1">#REF!</definedName>
    <definedName name="土建23028" localSheetId="10">#REF!</definedName>
    <definedName name="土建23028">#REF!</definedName>
    <definedName name="土建23029" localSheetId="2">#REF!</definedName>
    <definedName name="土建23029" localSheetId="0">#REF!</definedName>
    <definedName name="土建23029" localSheetId="1">#REF!</definedName>
    <definedName name="土建23030" localSheetId="2">#REF!</definedName>
    <definedName name="土建23030" localSheetId="0">#REF!</definedName>
    <definedName name="土建23030" localSheetId="1">#REF!</definedName>
    <definedName name="土建23031" localSheetId="2">#REF!</definedName>
    <definedName name="土建23031" localSheetId="0">#REF!</definedName>
    <definedName name="土建23031" localSheetId="1">#REF!</definedName>
    <definedName name="土建23032" localSheetId="2">#REF!</definedName>
    <definedName name="土建23032" localSheetId="10">#REF!</definedName>
    <definedName name="土建23032" localSheetId="1">#REF!</definedName>
    <definedName name="土建23032">#REF!</definedName>
    <definedName name="土建23033" localSheetId="2">#REF!</definedName>
    <definedName name="土建23033" localSheetId="10">#REF!</definedName>
    <definedName name="土建23033" localSheetId="0">#REF!</definedName>
    <definedName name="土建23033" localSheetId="1">#REF!</definedName>
    <definedName name="土建23033">#REF!</definedName>
    <definedName name="土建23034" localSheetId="2">#REF!</definedName>
    <definedName name="土建23034" localSheetId="10">#REF!</definedName>
    <definedName name="土建23034" localSheetId="0">#REF!</definedName>
    <definedName name="土建23034" localSheetId="1">#REF!</definedName>
    <definedName name="土建23034">#REF!</definedName>
    <definedName name="土建23035" localSheetId="2">#REF!</definedName>
    <definedName name="土建23035" localSheetId="10">#REF!</definedName>
    <definedName name="土建23035" localSheetId="0">#REF!</definedName>
    <definedName name="土建23035" localSheetId="1">#REF!</definedName>
    <definedName name="土建23035">#REF!</definedName>
    <definedName name="土建23036" localSheetId="2">#REF!</definedName>
    <definedName name="土建23036" localSheetId="10">#REF!</definedName>
    <definedName name="土建23036" localSheetId="0">#REF!</definedName>
    <definedName name="土建23036" localSheetId="1">#REF!</definedName>
    <definedName name="土建23036">#REF!</definedName>
    <definedName name="土建23037" localSheetId="2">#REF!</definedName>
    <definedName name="土建23037" localSheetId="10">#REF!</definedName>
    <definedName name="土建23037" localSheetId="0">#REF!</definedName>
    <definedName name="土建23037" localSheetId="1">#REF!</definedName>
    <definedName name="土建23037">#REF!</definedName>
    <definedName name="土建23038" localSheetId="2">#REF!</definedName>
    <definedName name="土建23038" localSheetId="10">#REF!</definedName>
    <definedName name="土建23038" localSheetId="0">#REF!</definedName>
    <definedName name="土建23038" localSheetId="1">#REF!</definedName>
    <definedName name="土建23038">#REF!</definedName>
    <definedName name="土建23039" localSheetId="2">#REF!</definedName>
    <definedName name="土建23039" localSheetId="0">#REF!</definedName>
    <definedName name="土建23039" localSheetId="1">#REF!</definedName>
    <definedName name="土建23040" localSheetId="2">#REF!</definedName>
    <definedName name="土建23040" localSheetId="0">#REF!</definedName>
    <definedName name="土建23040" localSheetId="1">#REF!</definedName>
    <definedName name="土建23041" localSheetId="2">#REF!</definedName>
    <definedName name="土建23041" localSheetId="0">#REF!</definedName>
    <definedName name="土建23041" localSheetId="1">#REF!</definedName>
    <definedName name="土建23042" localSheetId="10">#REF!</definedName>
    <definedName name="土建23042" localSheetId="0">#REF!</definedName>
    <definedName name="土建23042" localSheetId="1">#REF!</definedName>
    <definedName name="土建23042">#REF!</definedName>
    <definedName name="土建23043" localSheetId="2">'[4]表3.1增城土建工程综合单价组价明细表'!#REF!</definedName>
    <definedName name="土建23043" localSheetId="0">'[4]表3.1增城土建工程综合单价组价明细表'!#REF!</definedName>
    <definedName name="土建23043" localSheetId="1">'[4]表3.1增城土建工程综合单价组价明细表'!#REF!</definedName>
    <definedName name="土建23043." localSheetId="2">#REF!</definedName>
    <definedName name="土建23043." localSheetId="10">#REF!</definedName>
    <definedName name="土建23043." localSheetId="0">#REF!</definedName>
    <definedName name="土建23043.">#REF!</definedName>
    <definedName name="土建23043。" localSheetId="2">'[4]表3.1增城土建工程综合单价组价明细表'!#REF!</definedName>
    <definedName name="土建23043。" localSheetId="10">'[4]表3.1增城土建工程综合单价组价明细表'!#REF!</definedName>
    <definedName name="土建23043。">'[4]表3.1增城土建工程综合单价组价明细表'!#REF!</definedName>
    <definedName name="土建23044" localSheetId="2">'[4]表3.1增城土建工程综合单价组价明细表'!#REF!</definedName>
    <definedName name="土建23044" localSheetId="10">'[4]表3.1增城土建工程综合单价组价明细表'!#REF!</definedName>
    <definedName name="土建23044" localSheetId="0">'[4]表3.1增城土建工程综合单价组价明细表'!#REF!</definedName>
    <definedName name="土建23044" localSheetId="1">'[4]表3.1增城土建工程综合单价组价明细表'!#REF!</definedName>
    <definedName name="土建23044">'[4]表3.1增城土建工程综合单价组价明细表'!#REF!</definedName>
    <definedName name="土建23044." localSheetId="10">#REF!</definedName>
    <definedName name="土建23044." localSheetId="0">#REF!</definedName>
    <definedName name="土建23044.">#REF!</definedName>
    <definedName name="土建23045" localSheetId="2">'[4]表3.1增城土建工程综合单价组价明细表'!#REF!</definedName>
    <definedName name="土建23045" localSheetId="0">'[4]表3.1增城土建工程综合单价组价明细表'!#REF!</definedName>
    <definedName name="土建23045" localSheetId="1">'[4]表3.1增城土建工程综合单价组价明细表'!#REF!</definedName>
    <definedName name="土建23045." localSheetId="2">#REF!</definedName>
    <definedName name="土建23045." localSheetId="0">#REF!</definedName>
    <definedName name="土建23045." localSheetId="1">#REF!</definedName>
    <definedName name="土建23046" localSheetId="2">'[4]表3.1增城土建工程综合单价组价明细表'!#REF!</definedName>
    <definedName name="土建23046" localSheetId="10">'[4]表3.1增城土建工程综合单价组价明细表'!#REF!</definedName>
    <definedName name="土建23046" localSheetId="0">'[4]表3.1增城土建工程综合单价组价明细表'!#REF!</definedName>
    <definedName name="土建23046">'[4]表3.1增城土建工程综合单价组价明细表'!#REF!</definedName>
    <definedName name="土建23046." localSheetId="2">#REF!</definedName>
    <definedName name="土建23046." localSheetId="0">#REF!</definedName>
    <definedName name="土建23046." localSheetId="1">#REF!</definedName>
    <definedName name="土建23047" localSheetId="10">'[4]表3.1增城土建工程综合单价组价明细表'!#REF!</definedName>
    <definedName name="土建23047" localSheetId="0">'[4]表3.1增城土建工程综合单价组价明细表'!#REF!</definedName>
    <definedName name="土建23047" localSheetId="1">'[4]表3.1增城土建工程综合单价组价明细表'!#REF!</definedName>
    <definedName name="土建23047">'[4]表3.1增城土建工程综合单价组价明细表'!#REF!</definedName>
    <definedName name="土建23047." localSheetId="2">#REF!</definedName>
    <definedName name="土建23047." localSheetId="0">#REF!</definedName>
    <definedName name="土建23047." localSheetId="1">#REF!</definedName>
    <definedName name="土建23048" localSheetId="10">'[4]表3.1增城土建工程综合单价组价明细表'!#REF!</definedName>
    <definedName name="土建23048" localSheetId="0">'[4]表3.1增城土建工程综合单价组价明细表'!#REF!</definedName>
    <definedName name="土建23048">'[4]表3.1增城土建工程综合单价组价明细表'!#REF!</definedName>
    <definedName name="土建23048." localSheetId="2">#REF!</definedName>
    <definedName name="土建23048." localSheetId="0">#REF!</definedName>
    <definedName name="土建23048." localSheetId="1">#REF!</definedName>
    <definedName name="土建23049" localSheetId="2">'[4]表3.1增城土建工程综合单价组价明细表'!#REF!</definedName>
    <definedName name="土建23049" localSheetId="0">'[4]表3.1增城土建工程综合单价组价明细表'!#REF!</definedName>
    <definedName name="土建23049" localSheetId="1">'[4]表3.1增城土建工程综合单价组价明细表'!#REF!</definedName>
    <definedName name="土建23049." localSheetId="2">#REF!</definedName>
    <definedName name="土建23049." localSheetId="0">#REF!</definedName>
    <definedName name="土建23049." localSheetId="1">#REF!</definedName>
    <definedName name="土建23050" localSheetId="2">'[4]表3.1增城土建工程综合单价组价明细表'!#REF!</definedName>
    <definedName name="土建23050" localSheetId="0">'[4]表3.1增城土建工程综合单价组价明细表'!#REF!</definedName>
    <definedName name="土建23050" localSheetId="1">'[4]表3.1增城土建工程综合单价组价明细表'!#REF!</definedName>
    <definedName name="土建23050." localSheetId="2">#REF!</definedName>
    <definedName name="土建23050." localSheetId="10">#REF!</definedName>
    <definedName name="土建23050." localSheetId="0">#REF!</definedName>
    <definedName name="土建23050." localSheetId="1">#REF!</definedName>
    <definedName name="土建23050.">#REF!</definedName>
    <definedName name="土建23051" localSheetId="2">'[4]表3.1增城土建工程综合单价组价明细表'!#REF!</definedName>
    <definedName name="土建23051" localSheetId="10">'[4]表3.1增城土建工程综合单价组价明细表'!#REF!</definedName>
    <definedName name="土建23051" localSheetId="0">'[4]表3.1增城土建工程综合单价组价明细表'!#REF!</definedName>
    <definedName name="土建23051" localSheetId="1">'[4]表3.1增城土建工程综合单价组价明细表'!#REF!</definedName>
    <definedName name="土建23051">'[4]表3.1增城土建工程综合单价组价明细表'!#REF!</definedName>
    <definedName name="土建23051." localSheetId="2">#REF!</definedName>
    <definedName name="土建23051." localSheetId="10">#REF!</definedName>
    <definedName name="土建23051." localSheetId="0">#REF!</definedName>
    <definedName name="土建23051." localSheetId="1">#REF!</definedName>
    <definedName name="土建23051.">#REF!</definedName>
    <definedName name="土建23052" localSheetId="2">'[4]表3.1增城土建工程综合单价组价明细表'!#REF!</definedName>
    <definedName name="土建23052" localSheetId="10">'[4]表3.1增城土建工程综合单价组价明细表'!#REF!</definedName>
    <definedName name="土建23052" localSheetId="0">'[4]表3.1增城土建工程综合单价组价明细表'!#REF!</definedName>
    <definedName name="土建23052" localSheetId="1">'[4]表3.1增城土建工程综合单价组价明细表'!#REF!</definedName>
    <definedName name="土建23052">'[4]表3.1增城土建工程综合单价组价明细表'!#REF!</definedName>
    <definedName name="土建23052." localSheetId="2">#REF!</definedName>
    <definedName name="土建23052." localSheetId="10">#REF!</definedName>
    <definedName name="土建23052." localSheetId="0">#REF!</definedName>
    <definedName name="土建23052." localSheetId="1">#REF!</definedName>
    <definedName name="土建23052.">#REF!</definedName>
    <definedName name="土建30001" localSheetId="2">#REF!</definedName>
    <definedName name="土建30001" localSheetId="10">#REF!</definedName>
    <definedName name="土建30001" localSheetId="0">#REF!</definedName>
    <definedName name="土建30001" localSheetId="1">#REF!</definedName>
    <definedName name="土建30001">#REF!</definedName>
    <definedName name="土建30002" localSheetId="2">#REF!</definedName>
    <definedName name="土建30002" localSheetId="10">#REF!</definedName>
    <definedName name="土建30002" localSheetId="1">#REF!</definedName>
    <definedName name="土建30002">#REF!</definedName>
    <definedName name="土建30003" localSheetId="2">#REF!</definedName>
    <definedName name="土建30003" localSheetId="0">#REF!</definedName>
    <definedName name="土建30003" localSheetId="1">#REF!</definedName>
    <definedName name="土建30004" localSheetId="2">#REF!</definedName>
    <definedName name="土建30004" localSheetId="10">#REF!</definedName>
    <definedName name="土建30004" localSheetId="1">#REF!</definedName>
    <definedName name="土建30004">#REF!</definedName>
    <definedName name="土建30005" localSheetId="2">#REF!</definedName>
    <definedName name="土建30005" localSheetId="0">#REF!</definedName>
    <definedName name="土建30005" localSheetId="1">#REF!</definedName>
    <definedName name="土建30006" localSheetId="2">#REF!</definedName>
    <definedName name="土建30006" localSheetId="0">#REF!</definedName>
    <definedName name="土建30006" localSheetId="1">#REF!</definedName>
    <definedName name="土建30007" localSheetId="2">#REF!</definedName>
    <definedName name="土建30007" localSheetId="0">#REF!</definedName>
    <definedName name="土建30007" localSheetId="1">#REF!</definedName>
    <definedName name="土建30008" localSheetId="10">#REF!</definedName>
    <definedName name="土建30008" localSheetId="0">#REF!</definedName>
    <definedName name="土建30008" localSheetId="1">#REF!</definedName>
    <definedName name="土建30008">#REF!</definedName>
    <definedName name="土建30009" localSheetId="2">#REF!</definedName>
    <definedName name="土建30009" localSheetId="10">#REF!</definedName>
    <definedName name="土建30009" localSheetId="0">#REF!</definedName>
    <definedName name="土建30009">#REF!</definedName>
    <definedName name="土建30010" localSheetId="2">#REF!</definedName>
    <definedName name="土建30010" localSheetId="0">#REF!</definedName>
    <definedName name="土建30010" localSheetId="1">#REF!</definedName>
    <definedName name="土建30011" localSheetId="2">#REF!</definedName>
    <definedName name="土建30011" localSheetId="10">#REF!</definedName>
    <definedName name="土建30011" localSheetId="0">#REF!</definedName>
    <definedName name="土建30011" localSheetId="1">#REF!</definedName>
    <definedName name="土建30011">#REF!</definedName>
    <definedName name="土建30012" localSheetId="2">#REF!</definedName>
    <definedName name="土建30012" localSheetId="0">#REF!</definedName>
    <definedName name="土建30012" localSheetId="1">#REF!</definedName>
    <definedName name="土建30013" localSheetId="2">#REF!</definedName>
    <definedName name="土建30013" localSheetId="10">#REF!</definedName>
    <definedName name="土建30013" localSheetId="0">#REF!</definedName>
    <definedName name="土建30013">#REF!</definedName>
    <definedName name="土建30014" localSheetId="2">#REF!</definedName>
    <definedName name="土建30014" localSheetId="10">#REF!</definedName>
    <definedName name="土建30014">#REF!</definedName>
    <definedName name="土建30015" localSheetId="2">#REF!</definedName>
    <definedName name="土建30015" localSheetId="0">#REF!</definedName>
    <definedName name="土建30015" localSheetId="1">#REF!</definedName>
    <definedName name="土建30016" localSheetId="2">#REF!</definedName>
    <definedName name="土建30016" localSheetId="0">#REF!</definedName>
    <definedName name="土建30016" localSheetId="1">#REF!</definedName>
    <definedName name="土建30017" localSheetId="2">#REF!</definedName>
    <definedName name="土建30017" localSheetId="10">#REF!</definedName>
    <definedName name="土建30017" localSheetId="0">#REF!</definedName>
    <definedName name="土建30017" localSheetId="1">#REF!</definedName>
    <definedName name="土建30017">#REF!</definedName>
    <definedName name="土建30018" localSheetId="10">#REF!</definedName>
    <definedName name="土建30018" localSheetId="1">#REF!</definedName>
    <definedName name="土建30018">#REF!</definedName>
    <definedName name="土建30019" localSheetId="2">#REF!</definedName>
    <definedName name="土建30019" localSheetId="0">#REF!</definedName>
    <definedName name="土建30019" localSheetId="1">#REF!</definedName>
    <definedName name="土建30020" localSheetId="10">#REF!</definedName>
    <definedName name="土建30020">#REF!</definedName>
    <definedName name="土建30021" localSheetId="2">#REF!</definedName>
    <definedName name="土建30021" localSheetId="10">#REF!</definedName>
    <definedName name="土建30021" localSheetId="1">#REF!</definedName>
    <definedName name="土建30021">#REF!</definedName>
    <definedName name="土建30022" localSheetId="2">#REF!</definedName>
    <definedName name="土建30022" localSheetId="10">#REF!</definedName>
    <definedName name="土建30022" localSheetId="0">#REF!</definedName>
    <definedName name="土建30022" localSheetId="1">#REF!</definedName>
    <definedName name="土建30022">#REF!</definedName>
    <definedName name="土建30023" localSheetId="2">#REF!</definedName>
    <definedName name="土建30023" localSheetId="10">#REF!</definedName>
    <definedName name="土建30023" localSheetId="0">#REF!</definedName>
    <definedName name="土建30023" localSheetId="1">#REF!</definedName>
    <definedName name="土建30023">#REF!</definedName>
    <definedName name="土建30024" localSheetId="2">#REF!</definedName>
    <definedName name="土建30024" localSheetId="10">#REF!</definedName>
    <definedName name="土建30024" localSheetId="0">#REF!</definedName>
    <definedName name="土建30024" localSheetId="1">#REF!</definedName>
    <definedName name="土建30024">#REF!</definedName>
    <definedName name="土建30025" localSheetId="2">#REF!</definedName>
    <definedName name="土建30025" localSheetId="10">#REF!</definedName>
    <definedName name="土建30025" localSheetId="0">#REF!</definedName>
    <definedName name="土建30025" localSheetId="1">#REF!</definedName>
    <definedName name="土建30025">#REF!</definedName>
    <definedName name="土建30026" localSheetId="2">#REF!</definedName>
    <definedName name="土建30026" localSheetId="10">#REF!</definedName>
    <definedName name="土建30026" localSheetId="0">#REF!</definedName>
    <definedName name="土建30026" localSheetId="1">#REF!</definedName>
    <definedName name="土建30026">#REF!</definedName>
    <definedName name="土建30027" localSheetId="2">#REF!</definedName>
    <definedName name="土建30027" localSheetId="10">#REF!</definedName>
    <definedName name="土建30027" localSheetId="0">#REF!</definedName>
    <definedName name="土建30027" localSheetId="1">#REF!</definedName>
    <definedName name="土建30027">#REF!</definedName>
    <definedName name="土建30028" localSheetId="10">#REF!</definedName>
    <definedName name="土建30028">#REF!</definedName>
    <definedName name="土建30029" localSheetId="2">#REF!</definedName>
    <definedName name="土建30029" localSheetId="0">#REF!</definedName>
    <definedName name="土建30029" localSheetId="1">#REF!</definedName>
    <definedName name="土建40001" localSheetId="2">#REF!</definedName>
    <definedName name="土建40001" localSheetId="10">#REF!</definedName>
    <definedName name="土建40001" localSheetId="0">#REF!</definedName>
    <definedName name="土建40001" localSheetId="1">#REF!</definedName>
    <definedName name="土建40001">#REF!</definedName>
    <definedName name="土建50001" localSheetId="2">#REF!</definedName>
    <definedName name="土建50001" localSheetId="10">#REF!</definedName>
    <definedName name="土建50001">#REF!</definedName>
    <definedName name="土建50002" localSheetId="2">#REF!</definedName>
    <definedName name="土建50002" localSheetId="0">#REF!</definedName>
    <definedName name="土建50002" localSheetId="1">#REF!</definedName>
    <definedName name="土建50003" localSheetId="2">#REF!</definedName>
    <definedName name="土建50003" localSheetId="0">#REF!</definedName>
    <definedName name="土建50003" localSheetId="1">#REF!</definedName>
    <definedName name="土建50004" localSheetId="2">#REF!</definedName>
    <definedName name="土建50004" localSheetId="10">#REF!</definedName>
    <definedName name="土建50004" localSheetId="0">#REF!</definedName>
    <definedName name="土建50004" localSheetId="1">#REF!</definedName>
    <definedName name="土建50004">#REF!</definedName>
    <definedName name="土建50005" localSheetId="2">#REF!</definedName>
    <definedName name="土建50005" localSheetId="10">#REF!</definedName>
    <definedName name="土建50005" localSheetId="1">#REF!</definedName>
    <definedName name="土建50005">#REF!</definedName>
    <definedName name="土建50006" localSheetId="2">#REF!</definedName>
    <definedName name="土建50006" localSheetId="10">#REF!</definedName>
    <definedName name="土建50006" localSheetId="1">#REF!</definedName>
    <definedName name="土建50006">#REF!</definedName>
    <definedName name="土建50007" localSheetId="10">#REF!</definedName>
    <definedName name="土建50007" localSheetId="0">#REF!</definedName>
    <definedName name="土建50007" localSheetId="1">#REF!</definedName>
    <definedName name="土建50007">#REF!</definedName>
    <definedName name="土建50008" localSheetId="2">#REF!</definedName>
    <definedName name="土建50008" localSheetId="0">#REF!</definedName>
    <definedName name="土建50008" localSheetId="1">#REF!</definedName>
    <definedName name="土建50009" localSheetId="10">#REF!</definedName>
    <definedName name="土建50009">#REF!</definedName>
    <definedName name="土建50010" localSheetId="10">#REF!</definedName>
    <definedName name="土建50010" localSheetId="0">#REF!</definedName>
    <definedName name="土建50010" localSheetId="1">#REF!</definedName>
    <definedName name="土建50010">#REF!</definedName>
    <definedName name="土建50010." localSheetId="2">#REF!</definedName>
    <definedName name="土建50010." localSheetId="0">#REF!</definedName>
    <definedName name="土建50010." localSheetId="1">#REF!</definedName>
    <definedName name="土建50011" localSheetId="2">#REF!</definedName>
    <definedName name="土建50011" localSheetId="0">#REF!</definedName>
    <definedName name="土建50011" localSheetId="1">#REF!</definedName>
    <definedName name="土建50012" localSheetId="2">#REF!</definedName>
    <definedName name="土建50012" localSheetId="10">#REF!</definedName>
    <definedName name="土建50012" localSheetId="0">#REF!</definedName>
    <definedName name="土建50012">#REF!</definedName>
    <definedName name="土建50013" localSheetId="2">#REF!</definedName>
    <definedName name="土建50013" localSheetId="0">#REF!</definedName>
    <definedName name="土建50013" localSheetId="1">#REF!</definedName>
    <definedName name="土建50014" localSheetId="10">#REF!</definedName>
    <definedName name="土建50014">#REF!</definedName>
    <definedName name="土建50015" localSheetId="10">#REF!</definedName>
    <definedName name="土建50015" localSheetId="0">#REF!</definedName>
    <definedName name="土建50015" localSheetId="1">#REF!</definedName>
    <definedName name="土建50015">#REF!</definedName>
    <definedName name="土建50016" localSheetId="10">#REF!</definedName>
    <definedName name="土建50016" localSheetId="0">#REF!</definedName>
    <definedName name="土建50016" localSheetId="1">#REF!</definedName>
    <definedName name="土建50016">#REF!</definedName>
    <definedName name="土建5010" localSheetId="2">#REF!</definedName>
    <definedName name="土建5010" localSheetId="10">#REF!</definedName>
    <definedName name="土建5010" localSheetId="0">#REF!</definedName>
    <definedName name="土建5010" localSheetId="1">#REF!</definedName>
    <definedName name="土建5010">#REF!</definedName>
    <definedName name="土建60001" localSheetId="2">#REF!</definedName>
    <definedName name="土建60001" localSheetId="10">#REF!</definedName>
    <definedName name="土建60001" localSheetId="0">#REF!</definedName>
    <definedName name="土建60001" localSheetId="1">#REF!</definedName>
    <definedName name="土建60001">#REF!</definedName>
    <definedName name="土建60002" localSheetId="2">#REF!</definedName>
    <definedName name="土建60002" localSheetId="10">#REF!</definedName>
    <definedName name="土建60002" localSheetId="0">#REF!</definedName>
    <definedName name="土建60002" localSheetId="1">#REF!</definedName>
    <definedName name="土建60002">#REF!</definedName>
    <definedName name="土建60003" localSheetId="2">#REF!</definedName>
    <definedName name="土建60003" localSheetId="10">#REF!</definedName>
    <definedName name="土建60003" localSheetId="0">#REF!</definedName>
    <definedName name="土建60003" localSheetId="1">#REF!</definedName>
    <definedName name="土建60003">#REF!</definedName>
    <definedName name="土建60004" localSheetId="2">#REF!</definedName>
    <definedName name="土建60004" localSheetId="10">#REF!</definedName>
    <definedName name="土建60004" localSheetId="0">#REF!</definedName>
    <definedName name="土建60004" localSheetId="1">#REF!</definedName>
    <definedName name="土建60004">#REF!</definedName>
    <definedName name="土建60005" localSheetId="2">#REF!</definedName>
    <definedName name="土建60005" localSheetId="10">#REF!</definedName>
    <definedName name="土建60005" localSheetId="0">#REF!</definedName>
    <definedName name="土建60005">#REF!</definedName>
    <definedName name="土建60006" localSheetId="2">#REF!</definedName>
    <definedName name="土建60006" localSheetId="0">#REF!</definedName>
    <definedName name="土建60006" localSheetId="1">#REF!</definedName>
    <definedName name="土建60007" localSheetId="2">#REF!</definedName>
    <definedName name="土建60007" localSheetId="0">#REF!</definedName>
    <definedName name="土建60007" localSheetId="1">#REF!</definedName>
    <definedName name="土建60008" localSheetId="2">#REF!</definedName>
    <definedName name="土建60008" localSheetId="10">#REF!</definedName>
    <definedName name="土建60008" localSheetId="0">#REF!</definedName>
    <definedName name="土建60008" localSheetId="1">#REF!</definedName>
    <definedName name="土建60008">#REF!</definedName>
    <definedName name="土建60009" localSheetId="2">#REF!</definedName>
    <definedName name="土建60009" localSheetId="0">#REF!</definedName>
    <definedName name="土建60009" localSheetId="1">#REF!</definedName>
    <definedName name="土建60010" localSheetId="2">#REF!</definedName>
    <definedName name="土建60010" localSheetId="0">#REF!</definedName>
    <definedName name="土建60010" localSheetId="1">#REF!</definedName>
    <definedName name="土建60011" localSheetId="2">#REF!</definedName>
    <definedName name="土建60011" localSheetId="10">#REF!</definedName>
    <definedName name="土建60011" localSheetId="0">#REF!</definedName>
    <definedName name="土建60011" localSheetId="1">#REF!</definedName>
    <definedName name="土建60011">#REF!</definedName>
    <definedName name="土建60012" localSheetId="2">#REF!</definedName>
    <definedName name="土建60012" localSheetId="10">#REF!</definedName>
    <definedName name="土建60012" localSheetId="0">#REF!</definedName>
    <definedName name="土建60012" localSheetId="1">#REF!</definedName>
    <definedName name="土建60012">#REF!</definedName>
    <definedName name="土建60013" localSheetId="2">#REF!</definedName>
    <definedName name="土建60013" localSheetId="10">#REF!</definedName>
    <definedName name="土建60013" localSheetId="0">#REF!</definedName>
    <definedName name="土建60013" localSheetId="1">#REF!</definedName>
    <definedName name="土建60013">#REF!</definedName>
    <definedName name="土建60014" localSheetId="2">#REF!</definedName>
    <definedName name="土建60014" localSheetId="10">#REF!</definedName>
    <definedName name="土建60014" localSheetId="0">#REF!</definedName>
    <definedName name="土建60014" localSheetId="1">#REF!</definedName>
    <definedName name="土建60014">#REF!</definedName>
    <definedName name="土建60015" localSheetId="2">#REF!</definedName>
    <definedName name="土建60015" localSheetId="10">#REF!</definedName>
    <definedName name="土建60015" localSheetId="0">#REF!</definedName>
    <definedName name="土建60015" localSheetId="1">#REF!</definedName>
    <definedName name="土建60015">#REF!</definedName>
    <definedName name="土建60016" localSheetId="2">#REF!</definedName>
    <definedName name="土建60016" localSheetId="10">#REF!</definedName>
    <definedName name="土建60016" localSheetId="0">#REF!</definedName>
    <definedName name="土建60016" localSheetId="1">#REF!</definedName>
    <definedName name="土建60016">#REF!</definedName>
    <definedName name="土建60017" localSheetId="2">#REF!</definedName>
    <definedName name="土建60017" localSheetId="10">#REF!</definedName>
    <definedName name="土建60017" localSheetId="0">#REF!</definedName>
    <definedName name="土建60017" localSheetId="1">#REF!</definedName>
    <definedName name="土建60017">#REF!</definedName>
    <definedName name="土建60018" localSheetId="2">#REF!</definedName>
    <definedName name="土建60018" localSheetId="0">#REF!</definedName>
    <definedName name="土建60018" localSheetId="1">#REF!</definedName>
    <definedName name="土建60019" localSheetId="2">#REF!</definedName>
    <definedName name="土建60019" localSheetId="0">#REF!</definedName>
    <definedName name="土建60019" localSheetId="1">#REF!</definedName>
    <definedName name="土建60020" localSheetId="10">#REF!</definedName>
    <definedName name="土建60020" localSheetId="1">#REF!</definedName>
    <definedName name="土建60020">#REF!</definedName>
    <definedName name="土建60021" localSheetId="2">#REF!</definedName>
    <definedName name="土建60021" localSheetId="10">#REF!</definedName>
    <definedName name="土建60021" localSheetId="0">#REF!</definedName>
    <definedName name="土建60021">#REF!</definedName>
    <definedName name="土建60022" localSheetId="2">#REF!</definedName>
    <definedName name="土建60022" localSheetId="10">#REF!</definedName>
    <definedName name="土建60022">#REF!</definedName>
    <definedName name="土建60023" localSheetId="2">#REF!</definedName>
    <definedName name="土建60023" localSheetId="0">#REF!</definedName>
    <definedName name="土建60023" localSheetId="1">#REF!</definedName>
    <definedName name="土建60024" localSheetId="2">#REF!</definedName>
    <definedName name="土建60024" localSheetId="10">#REF!</definedName>
    <definedName name="土建60024" localSheetId="0">#REF!</definedName>
    <definedName name="土建60024">#REF!</definedName>
    <definedName name="土建60025" localSheetId="2">#REF!</definedName>
    <definedName name="土建60025" localSheetId="10">#REF!</definedName>
    <definedName name="土建60025" localSheetId="0">#REF!</definedName>
    <definedName name="土建60025" localSheetId="1">#REF!</definedName>
    <definedName name="土建60025">#REF!</definedName>
    <definedName name="土建60026" localSheetId="2">#REF!</definedName>
    <definedName name="土建60026" localSheetId="10">#REF!</definedName>
    <definedName name="土建60026" localSheetId="0">#REF!</definedName>
    <definedName name="土建60026" localSheetId="1">#REF!</definedName>
    <definedName name="土建60026">#REF!</definedName>
    <definedName name="土建60027" localSheetId="2">#REF!</definedName>
    <definedName name="土建60027" localSheetId="10">#REF!</definedName>
    <definedName name="土建60027" localSheetId="0">#REF!</definedName>
    <definedName name="土建60027" localSheetId="1">#REF!</definedName>
    <definedName name="土建60027">#REF!</definedName>
    <definedName name="土建60028" localSheetId="2">#REF!</definedName>
    <definedName name="土建60028" localSheetId="10">#REF!</definedName>
    <definedName name="土建60028" localSheetId="0">#REF!</definedName>
    <definedName name="土建60028" localSheetId="1">#REF!</definedName>
    <definedName name="土建60028">#REF!</definedName>
    <definedName name="土建60029" localSheetId="2">#REF!</definedName>
    <definedName name="土建60029" localSheetId="10">#REF!</definedName>
    <definedName name="土建60029" localSheetId="0">#REF!</definedName>
    <definedName name="土建60029" localSheetId="1">#REF!</definedName>
    <definedName name="土建60029">#REF!</definedName>
    <definedName name="土建60030" localSheetId="2">#REF!</definedName>
    <definedName name="土建60030" localSheetId="10">#REF!</definedName>
    <definedName name="土建60030" localSheetId="0">#REF!</definedName>
    <definedName name="土建60030" localSheetId="1">#REF!</definedName>
    <definedName name="土建60030">#REF!</definedName>
    <definedName name="土建60031" localSheetId="2">#REF!</definedName>
    <definedName name="土建60031" localSheetId="10">#REF!</definedName>
    <definedName name="土建60031" localSheetId="0">#REF!</definedName>
    <definedName name="土建60031" localSheetId="1">#REF!</definedName>
    <definedName name="土建60031">#REF!</definedName>
    <definedName name="土建60032" localSheetId="2">#REF!</definedName>
    <definedName name="土建60032" localSheetId="0">#REF!</definedName>
    <definedName name="土建60032" localSheetId="1">#REF!</definedName>
    <definedName name="土建60033" localSheetId="10">#REF!</definedName>
    <definedName name="土建60033" localSheetId="0">#REF!</definedName>
    <definedName name="土建60033" localSheetId="1">#REF!</definedName>
    <definedName name="土建60033">#REF!</definedName>
    <definedName name="土建60034" localSheetId="2">#REF!</definedName>
    <definedName name="土建60034" localSheetId="10">#REF!</definedName>
    <definedName name="土建60034" localSheetId="0">#REF!</definedName>
    <definedName name="土建60034">#REF!</definedName>
    <definedName name="土建60035" localSheetId="2">#REF!</definedName>
    <definedName name="土建60035" localSheetId="0">#REF!</definedName>
    <definedName name="土建60035" localSheetId="1">#REF!</definedName>
    <definedName name="土建60036" localSheetId="2">#REF!</definedName>
    <definedName name="土建60036" localSheetId="0">#REF!</definedName>
    <definedName name="土建60036" localSheetId="1">#REF!</definedName>
    <definedName name="土建60037" localSheetId="10">#REF!</definedName>
    <definedName name="土建60037" localSheetId="0">#REF!</definedName>
    <definedName name="土建60037" localSheetId="1">#REF!</definedName>
    <definedName name="土建60037">#REF!</definedName>
    <definedName name="土建60038" localSheetId="2">#REF!</definedName>
    <definedName name="土建60038" localSheetId="10">#REF!</definedName>
    <definedName name="土建60038" localSheetId="0">#REF!</definedName>
    <definedName name="土建60038" localSheetId="1">#REF!</definedName>
    <definedName name="土建60038">#REF!</definedName>
    <definedName name="土建60039" localSheetId="2">#REF!</definedName>
    <definedName name="土建60039" localSheetId="0">#REF!</definedName>
    <definedName name="土建60039" localSheetId="1">#REF!</definedName>
    <definedName name="土建60040" localSheetId="2">#REF!</definedName>
    <definedName name="土建60040" localSheetId="0">#REF!</definedName>
    <definedName name="土建60040" localSheetId="1">#REF!</definedName>
    <definedName name="土建60041" localSheetId="10">#REF!</definedName>
    <definedName name="土建60041">#REF!</definedName>
    <definedName name="土建60042" localSheetId="2">#REF!</definedName>
    <definedName name="土建60042" localSheetId="0">#REF!</definedName>
    <definedName name="土建60042" localSheetId="1">#REF!</definedName>
    <definedName name="土建60043" localSheetId="2">#REF!</definedName>
    <definedName name="土建60043" localSheetId="10">#REF!</definedName>
    <definedName name="土建60043" localSheetId="1">#REF!</definedName>
    <definedName name="土建60043">#REF!</definedName>
    <definedName name="土建60044" localSheetId="2">#REF!</definedName>
    <definedName name="土建60044" localSheetId="0">#REF!</definedName>
    <definedName name="土建60044" localSheetId="1">#REF!</definedName>
    <definedName name="土建60045" localSheetId="2">#REF!</definedName>
    <definedName name="土建60045" localSheetId="10">#REF!</definedName>
    <definedName name="土建60045">#REF!</definedName>
    <definedName name="土建60046" localSheetId="2">#REF!</definedName>
    <definedName name="土建60046" localSheetId="0">#REF!</definedName>
    <definedName name="土建60046" localSheetId="1">#REF!</definedName>
    <definedName name="土建60047" localSheetId="2">#REF!</definedName>
    <definedName name="土建60047" localSheetId="0">#REF!</definedName>
    <definedName name="土建60047" localSheetId="1">#REF!</definedName>
    <definedName name="土建60048" localSheetId="2">#REF!</definedName>
    <definedName name="土建60048" localSheetId="0">#REF!</definedName>
    <definedName name="土建60048" localSheetId="1">#REF!</definedName>
    <definedName name="土建60049" localSheetId="2">#REF!</definedName>
    <definedName name="土建60049" localSheetId="10">#REF!</definedName>
    <definedName name="土建60049" localSheetId="1">#REF!</definedName>
    <definedName name="土建60049">#REF!</definedName>
    <definedName name="土建60050" localSheetId="2">#REF!</definedName>
    <definedName name="土建60050" localSheetId="10">#REF!</definedName>
    <definedName name="土建60050" localSheetId="0">#REF!</definedName>
    <definedName name="土建60050" localSheetId="1">#REF!</definedName>
    <definedName name="土建60050">#REF!</definedName>
    <definedName name="土建60051" localSheetId="2">#REF!</definedName>
    <definedName name="土建60051" localSheetId="10">#REF!</definedName>
    <definedName name="土建60051" localSheetId="0">#REF!</definedName>
    <definedName name="土建60051" localSheetId="1">#REF!</definedName>
    <definedName name="土建60051">#REF!</definedName>
    <definedName name="土建60052" localSheetId="2">#REF!</definedName>
    <definedName name="土建60052" localSheetId="10">#REF!</definedName>
    <definedName name="土建60052" localSheetId="0">#REF!</definedName>
    <definedName name="土建60052" localSheetId="1">#REF!</definedName>
    <definedName name="土建60052">#REF!</definedName>
    <definedName name="土建60053" localSheetId="2">#REF!</definedName>
    <definedName name="土建60053" localSheetId="10">#REF!</definedName>
    <definedName name="土建60053" localSheetId="0">#REF!</definedName>
    <definedName name="土建60053" localSheetId="1">#REF!</definedName>
    <definedName name="土建60053">#REF!</definedName>
    <definedName name="土建60054" localSheetId="2">#REF!</definedName>
    <definedName name="土建60054" localSheetId="10">#REF!</definedName>
    <definedName name="土建60054" localSheetId="0">#REF!</definedName>
    <definedName name="土建60054" localSheetId="1">#REF!</definedName>
    <definedName name="土建60054">#REF!</definedName>
    <definedName name="土建60055" localSheetId="2">#REF!</definedName>
    <definedName name="土建60055" localSheetId="10">#REF!</definedName>
    <definedName name="土建60055" localSheetId="0">#REF!</definedName>
    <definedName name="土建60055" localSheetId="1">#REF!</definedName>
    <definedName name="土建60055">#REF!</definedName>
    <definedName name="土建60056" localSheetId="2">#REF!</definedName>
    <definedName name="土建60056" localSheetId="0">#REF!</definedName>
    <definedName name="土建60056" localSheetId="1">#REF!</definedName>
    <definedName name="土建60057" localSheetId="2">#REF!</definedName>
    <definedName name="土建60057" localSheetId="0">#REF!</definedName>
    <definedName name="土建60057" localSheetId="1">#REF!</definedName>
    <definedName name="土建60058" localSheetId="2">#REF!</definedName>
    <definedName name="土建60058" localSheetId="0">#REF!</definedName>
    <definedName name="土建60058" localSheetId="1">#REF!</definedName>
    <definedName name="土建60059" localSheetId="10">#REF!</definedName>
    <definedName name="土建60059" localSheetId="0">#REF!</definedName>
    <definedName name="土建60059" localSheetId="1">#REF!</definedName>
    <definedName name="土建60059">#REF!</definedName>
    <definedName name="土建60060" localSheetId="2">#REF!</definedName>
    <definedName name="土建60060" localSheetId="0">#REF!</definedName>
    <definedName name="土建60060" localSheetId="1">#REF!</definedName>
    <definedName name="土建60061" localSheetId="2">#REF!</definedName>
    <definedName name="土建60061" localSheetId="10">#REF!</definedName>
    <definedName name="土建60061" localSheetId="0">#REF!</definedName>
    <definedName name="土建60061">#REF!</definedName>
    <definedName name="土建60062" localSheetId="2">#REF!</definedName>
    <definedName name="土建60062" localSheetId="10">#REF!</definedName>
    <definedName name="土建60062">#REF!</definedName>
    <definedName name="土建60063" localSheetId="2">#REF!</definedName>
    <definedName name="土建60063" localSheetId="10">#REF!</definedName>
    <definedName name="土建60063" localSheetId="0">#REF!</definedName>
    <definedName name="土建60063" localSheetId="1">#REF!</definedName>
    <definedName name="土建60063">#REF!</definedName>
    <definedName name="土建60064" localSheetId="2">#REF!</definedName>
    <definedName name="土建60064" localSheetId="0">#REF!</definedName>
    <definedName name="土建60064" localSheetId="1">#REF!</definedName>
    <definedName name="土建60065" localSheetId="2">#REF!</definedName>
    <definedName name="土建60065" localSheetId="10">#REF!</definedName>
    <definedName name="土建60065" localSheetId="0">#REF!</definedName>
    <definedName name="土建60065" localSheetId="1">#REF!</definedName>
    <definedName name="土建60065">#REF!</definedName>
    <definedName name="土建60066" localSheetId="2">#REF!</definedName>
    <definedName name="土建60066" localSheetId="0">#REF!</definedName>
    <definedName name="土建60066" localSheetId="1">#REF!</definedName>
    <definedName name="土建60067" localSheetId="2">#REF!</definedName>
    <definedName name="土建60067" localSheetId="10">#REF!</definedName>
    <definedName name="土建60067" localSheetId="0">#REF!</definedName>
    <definedName name="土建60067">#REF!</definedName>
    <definedName name="土建60068" localSheetId="2">#REF!</definedName>
    <definedName name="土建60068" localSheetId="0">#REF!</definedName>
    <definedName name="土建60068" localSheetId="1">#REF!</definedName>
    <definedName name="土建60069" localSheetId="10">#REF!</definedName>
    <definedName name="土建60069" localSheetId="0">#REF!</definedName>
    <definedName name="土建60069" localSheetId="1">#REF!</definedName>
    <definedName name="土建60069">#REF!</definedName>
    <definedName name="土建60070" localSheetId="2">#REF!</definedName>
    <definedName name="土建60070" localSheetId="0">#REF!</definedName>
    <definedName name="土建60070" localSheetId="1">#REF!</definedName>
    <definedName name="土建60071" localSheetId="10">#REF!</definedName>
    <definedName name="土建60071" localSheetId="0">#REF!</definedName>
    <definedName name="土建60071">#REF!</definedName>
    <definedName name="土建60072" localSheetId="2">#REF!</definedName>
    <definedName name="土建60072" localSheetId="0">#REF!</definedName>
    <definedName name="土建60072" localSheetId="1">#REF!</definedName>
    <definedName name="土建60073" localSheetId="2">#REF!</definedName>
    <definedName name="土建60073" localSheetId="0">#REF!</definedName>
    <definedName name="土建60073" localSheetId="1">#REF!</definedName>
    <definedName name="土建60074" localSheetId="2">#REF!</definedName>
    <definedName name="土建60074" localSheetId="0">#REF!</definedName>
    <definedName name="土建60074" localSheetId="1">#REF!</definedName>
    <definedName name="土建60075" localSheetId="2">#REF!</definedName>
    <definedName name="土建60075" localSheetId="0">#REF!</definedName>
    <definedName name="土建60075" localSheetId="1">#REF!</definedName>
    <definedName name="土建60076" localSheetId="2">#REF!</definedName>
    <definedName name="土建60076" localSheetId="10">#REF!</definedName>
    <definedName name="土建60076" localSheetId="0">#REF!</definedName>
    <definedName name="土建60076" localSheetId="1">#REF!</definedName>
    <definedName name="土建60076">#REF!</definedName>
    <definedName name="土建60077" localSheetId="2">#REF!</definedName>
    <definedName name="土建60077" localSheetId="10">#REF!</definedName>
    <definedName name="土建60077" localSheetId="0">#REF!</definedName>
    <definedName name="土建60077" localSheetId="1">#REF!</definedName>
    <definedName name="土建60077">#REF!</definedName>
    <definedName name="土建70001" localSheetId="2">#REF!</definedName>
    <definedName name="土建70001" localSheetId="10">#REF!</definedName>
    <definedName name="土建70001" localSheetId="0">#REF!</definedName>
    <definedName name="土建70001" localSheetId="1">#REF!</definedName>
    <definedName name="土建70001">#REF!</definedName>
    <definedName name="土建70002" localSheetId="2">#REF!</definedName>
    <definedName name="土建70002" localSheetId="10">#REF!</definedName>
    <definedName name="土建70002" localSheetId="0">#REF!</definedName>
    <definedName name="土建70002" localSheetId="1">#REF!</definedName>
    <definedName name="土建70002">#REF!</definedName>
    <definedName name="土建70003" localSheetId="2">#REF!</definedName>
    <definedName name="土建70003" localSheetId="10">#REF!</definedName>
    <definedName name="土建70003" localSheetId="0">#REF!</definedName>
    <definedName name="土建70003" localSheetId="1">#REF!</definedName>
    <definedName name="土建70003">#REF!</definedName>
    <definedName name="土建70004" localSheetId="2">#REF!</definedName>
    <definedName name="土建70004" localSheetId="10">#REF!</definedName>
    <definedName name="土建70004" localSheetId="0">#REF!</definedName>
    <definedName name="土建70004" localSheetId="1">#REF!</definedName>
    <definedName name="土建70004">#REF!</definedName>
    <definedName name="土建70005" localSheetId="2">#REF!</definedName>
    <definedName name="土建70005" localSheetId="10">#REF!</definedName>
    <definedName name="土建70005" localSheetId="1">#REF!</definedName>
    <definedName name="土建70005">#REF!</definedName>
    <definedName name="土建70006" localSheetId="10">#REF!</definedName>
    <definedName name="土建70006">#REF!</definedName>
    <definedName name="土建70007" localSheetId="2">#REF!</definedName>
    <definedName name="土建70007" localSheetId="10">#REF!</definedName>
    <definedName name="土建70007">#REF!</definedName>
    <definedName name="土建70008" localSheetId="2">#REF!</definedName>
    <definedName name="土建70008" localSheetId="0">#REF!</definedName>
    <definedName name="土建70008" localSheetId="1">#REF!</definedName>
    <definedName name="土建70009" localSheetId="2">#REF!</definedName>
    <definedName name="土建70009" localSheetId="0">#REF!</definedName>
    <definedName name="土建70009" localSheetId="1">#REF!</definedName>
    <definedName name="土建70010" localSheetId="2">#REF!</definedName>
    <definedName name="土建70010" localSheetId="0">#REF!</definedName>
    <definedName name="土建70010" localSheetId="1">#REF!</definedName>
    <definedName name="土建70011" localSheetId="10">#REF!</definedName>
    <definedName name="土建70011" localSheetId="0">#REF!</definedName>
    <definedName name="土建70011" localSheetId="1">#REF!</definedName>
    <definedName name="土建70011">#REF!</definedName>
    <definedName name="土建70012" localSheetId="2">#REF!</definedName>
    <definedName name="土建70012" localSheetId="0">#REF!</definedName>
    <definedName name="土建70012" localSheetId="1">#REF!</definedName>
    <definedName name="土建70013" localSheetId="10">#REF!</definedName>
    <definedName name="土建70013" localSheetId="1">#REF!</definedName>
    <definedName name="土建70013">#REF!</definedName>
    <definedName name="土建70014" localSheetId="10">#REF!</definedName>
    <definedName name="土建70014" localSheetId="0">#REF!</definedName>
    <definedName name="土建70014">#REF!</definedName>
    <definedName name="土建70015" localSheetId="2">#REF!</definedName>
    <definedName name="土建70015" localSheetId="0">#REF!</definedName>
    <definedName name="土建70015" localSheetId="1">#REF!</definedName>
    <definedName name="土建70016" localSheetId="2">#REF!</definedName>
    <definedName name="土建70016" localSheetId="10">#REF!</definedName>
    <definedName name="土建70016" localSheetId="0">#REF!</definedName>
    <definedName name="土建70016">#REF!</definedName>
    <definedName name="土建70017" localSheetId="2">#REF!</definedName>
    <definedName name="土建70017" localSheetId="10">#REF!</definedName>
    <definedName name="土建70017">#REF!</definedName>
    <definedName name="土建70018" localSheetId="2">#REF!</definedName>
    <definedName name="土建70018" localSheetId="10">#REF!</definedName>
    <definedName name="土建70018" localSheetId="0">#REF!</definedName>
    <definedName name="土建70018" localSheetId="1">#REF!</definedName>
    <definedName name="土建70018">#REF!</definedName>
    <definedName name="土建70019" localSheetId="2">#REF!</definedName>
    <definedName name="土建70019" localSheetId="0">#REF!</definedName>
    <definedName name="土建70019" localSheetId="1">#REF!</definedName>
    <definedName name="土建70020" localSheetId="2">#REF!</definedName>
    <definedName name="土建70020" localSheetId="10">#REF!</definedName>
    <definedName name="土建70020" localSheetId="0">#REF!</definedName>
    <definedName name="土建70020" localSheetId="1">#REF!</definedName>
    <definedName name="土建70020">#REF!</definedName>
    <definedName name="土建70021" localSheetId="10">#REF!</definedName>
    <definedName name="土建70021" localSheetId="1">#REF!</definedName>
    <definedName name="土建70021">#REF!</definedName>
    <definedName name="土建70022" localSheetId="2">#REF!</definedName>
    <definedName name="土建70022" localSheetId="0">#REF!</definedName>
    <definedName name="土建70022" localSheetId="1">#REF!</definedName>
    <definedName name="土建70023" localSheetId="10">#REF!</definedName>
    <definedName name="土建70023">#REF!</definedName>
    <definedName name="土建70024" localSheetId="2">#REF!</definedName>
    <definedName name="土建70024" localSheetId="10">#REF!</definedName>
    <definedName name="土建70024" localSheetId="1">#REF!</definedName>
    <definedName name="土建70024">#REF!</definedName>
    <definedName name="土建70025" localSheetId="2">#REF!</definedName>
    <definedName name="土建70025" localSheetId="10">#REF!</definedName>
    <definedName name="土建70025" localSheetId="0">#REF!</definedName>
    <definedName name="土建70025" localSheetId="1">#REF!</definedName>
    <definedName name="土建70025">#REF!</definedName>
    <definedName name="土建70026" localSheetId="2">#REF!</definedName>
    <definedName name="土建70026" localSheetId="10">#REF!</definedName>
    <definedName name="土建70026" localSheetId="0">#REF!</definedName>
    <definedName name="土建70026" localSheetId="1">#REF!</definedName>
    <definedName name="土建70026">#REF!</definedName>
    <definedName name="土建70027" localSheetId="2">#REF!</definedName>
    <definedName name="土建70027" localSheetId="10">#REF!</definedName>
    <definedName name="土建70027" localSheetId="0">#REF!</definedName>
    <definedName name="土建70027" localSheetId="1">#REF!</definedName>
    <definedName name="土建70027">#REF!</definedName>
    <definedName name="土建80001" localSheetId="2">#REF!</definedName>
    <definedName name="土建80001" localSheetId="10">#REF!</definedName>
    <definedName name="土建80001" localSheetId="0">#REF!</definedName>
    <definedName name="土建80001" localSheetId="1">#REF!</definedName>
    <definedName name="土建80001">#REF!</definedName>
    <definedName name="土建80002" localSheetId="2">#REF!</definedName>
    <definedName name="土建80002" localSheetId="10">#REF!</definedName>
    <definedName name="土建80002" localSheetId="0">#REF!</definedName>
    <definedName name="土建80002" localSheetId="1">#REF!</definedName>
    <definedName name="土建80002">#REF!</definedName>
    <definedName name="土建80003" localSheetId="2">#REF!</definedName>
    <definedName name="土建80003" localSheetId="10">#REF!</definedName>
    <definedName name="土建80003" localSheetId="0">#REF!</definedName>
    <definedName name="土建80003" localSheetId="1">#REF!</definedName>
    <definedName name="土建80003">#REF!</definedName>
    <definedName name="土建80004" localSheetId="2">#REF!</definedName>
    <definedName name="土建80004" localSheetId="0">#REF!</definedName>
    <definedName name="土建80004" localSheetId="1">#REF!</definedName>
    <definedName name="土建80005" localSheetId="10">#REF!</definedName>
    <definedName name="土建80005" localSheetId="0">#REF!</definedName>
    <definedName name="土建80005" localSheetId="1">#REF!</definedName>
    <definedName name="土建80005">#REF!</definedName>
    <definedName name="土建80006" localSheetId="2">#REF!</definedName>
    <definedName name="土建80006" localSheetId="0">#REF!</definedName>
    <definedName name="土建80006" localSheetId="1">#REF!</definedName>
    <definedName name="土建80007" localSheetId="10">#REF!</definedName>
    <definedName name="土建80007">#REF!</definedName>
    <definedName name="土建80008" localSheetId="2">#REF!</definedName>
    <definedName name="土建80008" localSheetId="10">#REF!</definedName>
    <definedName name="土建80008" localSheetId="1">#REF!</definedName>
    <definedName name="土建80008">#REF!</definedName>
    <definedName name="土建80009" localSheetId="2">#REF!</definedName>
    <definedName name="土建80009" localSheetId="10">#REF!</definedName>
    <definedName name="土建80009" localSheetId="0">#REF!</definedName>
    <definedName name="土建80009">#REF!</definedName>
    <definedName name="土建80010" localSheetId="2">#REF!</definedName>
    <definedName name="土建80010" localSheetId="10">#REF!</definedName>
    <definedName name="土建80010" localSheetId="0">#REF!</definedName>
    <definedName name="土建80010" localSheetId="1">#REF!</definedName>
    <definedName name="土建80010">#REF!</definedName>
    <definedName name="土建80011" localSheetId="2">#REF!</definedName>
    <definedName name="土建80011" localSheetId="10">#REF!</definedName>
    <definedName name="土建80011" localSheetId="0">#REF!</definedName>
    <definedName name="土建80011" localSheetId="1">#REF!</definedName>
    <definedName name="土建80011">#REF!</definedName>
    <definedName name="土建80012" localSheetId="2">#REF!</definedName>
    <definedName name="土建80012" localSheetId="10">#REF!</definedName>
    <definedName name="土建80012" localSheetId="0">#REF!</definedName>
    <definedName name="土建80012" localSheetId="1">#REF!</definedName>
    <definedName name="土建80012">#REF!</definedName>
    <definedName name="土建80013" localSheetId="2">#REF!</definedName>
    <definedName name="土建80013" localSheetId="10">#REF!</definedName>
    <definedName name="土建80013" localSheetId="0">#REF!</definedName>
    <definedName name="土建80013" localSheetId="1">#REF!</definedName>
    <definedName name="土建80013">#REF!</definedName>
    <definedName name="土建80014" localSheetId="2">#REF!</definedName>
    <definedName name="土建80014" localSheetId="10">#REF!</definedName>
    <definedName name="土建80014" localSheetId="0">#REF!</definedName>
    <definedName name="土建80014" localSheetId="1">#REF!</definedName>
    <definedName name="土建80014">#REF!</definedName>
    <definedName name="土建80015" localSheetId="2">#REF!</definedName>
    <definedName name="土建80015" localSheetId="10">#REF!</definedName>
    <definedName name="土建80015" localSheetId="0">#REF!</definedName>
    <definedName name="土建80015" localSheetId="1">#REF!</definedName>
    <definedName name="土建80015">#REF!</definedName>
    <definedName name="土建80016" localSheetId="2">#REF!</definedName>
    <definedName name="土建80016" localSheetId="10">#REF!</definedName>
    <definedName name="土建80016" localSheetId="0">#REF!</definedName>
    <definedName name="土建80016" localSheetId="1">#REF!</definedName>
    <definedName name="土建80016">#REF!</definedName>
    <definedName name="土建80017" localSheetId="2">#REF!</definedName>
    <definedName name="土建80017" localSheetId="10">#REF!</definedName>
    <definedName name="土建80017" localSheetId="0">#REF!</definedName>
    <definedName name="土建80017">#REF!</definedName>
  </definedNames>
  <calcPr calcId="152511"/>
</workbook>
</file>

<file path=xl/calcChain.xml><?xml version="1.0" encoding="utf-8"?>
<calcChain xmlns="http://schemas.openxmlformats.org/spreadsheetml/2006/main">
  <c r="J10" i="4" l="1"/>
  <c r="H10" i="4"/>
  <c r="E4" i="4" l="1"/>
  <c r="H21" i="13"/>
  <c r="H20" i="13"/>
  <c r="H19" i="13"/>
  <c r="H18" i="13"/>
  <c r="H17" i="13"/>
  <c r="H16" i="13"/>
  <c r="H15" i="13"/>
  <c r="H14" i="13"/>
  <c r="H13" i="13"/>
  <c r="H12" i="13"/>
  <c r="H11" i="13"/>
  <c r="H10" i="13"/>
  <c r="H9" i="13"/>
  <c r="H8" i="13"/>
  <c r="H7" i="13"/>
  <c r="H6" i="13"/>
  <c r="H5" i="13"/>
  <c r="E32" i="8"/>
  <c r="E31" i="8"/>
  <c r="E16" i="8"/>
  <c r="E13" i="8"/>
  <c r="E10" i="8"/>
  <c r="E9" i="8"/>
  <c r="E8" i="8"/>
  <c r="E7" i="8"/>
  <c r="E6" i="8"/>
  <c r="F9" i="8" l="1"/>
  <c r="H105" i="6"/>
  <c r="H106" i="6"/>
  <c r="H107" i="6"/>
  <c r="J107" i="6" s="1"/>
  <c r="G17" i="14"/>
  <c r="G16" i="14"/>
  <c r="G15" i="14"/>
  <c r="G14" i="14"/>
  <c r="G13" i="14"/>
  <c r="G12" i="14"/>
  <c r="G11" i="14"/>
  <c r="G10" i="14"/>
  <c r="G9" i="14"/>
  <c r="G8" i="14"/>
  <c r="G7" i="14"/>
  <c r="G6" i="14"/>
  <c r="E75" i="12"/>
  <c r="E47" i="12"/>
  <c r="E46" i="12"/>
  <c r="G20" i="13"/>
  <c r="G19" i="13"/>
  <c r="G18" i="13"/>
  <c r="G17" i="13"/>
  <c r="G16" i="13"/>
  <c r="G14" i="13"/>
  <c r="D14" i="13"/>
  <c r="G10" i="13"/>
  <c r="D10" i="13"/>
  <c r="G9" i="13"/>
  <c r="D9" i="13"/>
  <c r="G7" i="13"/>
  <c r="G6" i="13"/>
  <c r="G5" i="13"/>
  <c r="F35" i="8"/>
  <c r="F34" i="8"/>
  <c r="F32" i="8"/>
  <c r="F31" i="8"/>
  <c r="F30" i="8"/>
  <c r="F29" i="8"/>
  <c r="F27" i="8"/>
  <c r="F26" i="8"/>
  <c r="F25" i="8"/>
  <c r="F24" i="8"/>
  <c r="F23" i="8"/>
  <c r="F22" i="8"/>
  <c r="F21" i="8"/>
  <c r="F20" i="8"/>
  <c r="F19" i="8"/>
  <c r="F18" i="8"/>
  <c r="F17" i="8"/>
  <c r="F16" i="8"/>
  <c r="F15" i="8"/>
  <c r="F14" i="8"/>
  <c r="F13" i="8"/>
  <c r="F12" i="8"/>
  <c r="F11" i="8"/>
  <c r="F10" i="8"/>
  <c r="F8" i="8"/>
  <c r="F7" i="8"/>
  <c r="F6" i="8"/>
  <c r="O112" i="6"/>
  <c r="N112" i="6"/>
  <c r="M112" i="6"/>
  <c r="J112" i="6"/>
  <c r="O111" i="6"/>
  <c r="N111" i="6"/>
  <c r="M111" i="6"/>
  <c r="J111" i="6"/>
  <c r="O110" i="6"/>
  <c r="N110" i="6"/>
  <c r="M110" i="6"/>
  <c r="J110" i="6"/>
  <c r="O109" i="6"/>
  <c r="N109" i="6"/>
  <c r="M109" i="6"/>
  <c r="J109" i="6"/>
  <c r="O108" i="6"/>
  <c r="N108" i="6"/>
  <c r="M108" i="6"/>
  <c r="O107" i="6"/>
  <c r="N107" i="6"/>
  <c r="M107" i="6"/>
  <c r="O106" i="6"/>
  <c r="N106" i="6"/>
  <c r="M106" i="6"/>
  <c r="J106" i="6"/>
  <c r="O105" i="6"/>
  <c r="N105" i="6"/>
  <c r="M105" i="6"/>
  <c r="J105" i="6"/>
  <c r="O104" i="6"/>
  <c r="N104" i="6"/>
  <c r="M104" i="6"/>
  <c r="J104" i="6"/>
  <c r="O102" i="6"/>
  <c r="N102" i="6"/>
  <c r="M102" i="6"/>
  <c r="J102" i="6"/>
  <c r="O101" i="6"/>
  <c r="N101" i="6"/>
  <c r="M101" i="6"/>
  <c r="J101" i="6"/>
  <c r="M100" i="6"/>
  <c r="J100" i="6"/>
  <c r="F100" i="6"/>
  <c r="O100" i="6" s="1"/>
  <c r="O99" i="6"/>
  <c r="N99" i="6"/>
  <c r="M99" i="6"/>
  <c r="J99" i="6"/>
  <c r="O98" i="6"/>
  <c r="N98" i="6"/>
  <c r="M98" i="6"/>
  <c r="J98" i="6"/>
  <c r="O97" i="6"/>
  <c r="N97" i="6"/>
  <c r="M97" i="6"/>
  <c r="J97" i="6"/>
  <c r="O96" i="6"/>
  <c r="N96" i="6"/>
  <c r="M96" i="6"/>
  <c r="J96" i="6"/>
  <c r="O95" i="6"/>
  <c r="N95" i="6"/>
  <c r="M95" i="6"/>
  <c r="J95" i="6"/>
  <c r="O94" i="6"/>
  <c r="N94" i="6"/>
  <c r="M94" i="6"/>
  <c r="J94" i="6"/>
  <c r="O93" i="6"/>
  <c r="N93" i="6"/>
  <c r="M93" i="6"/>
  <c r="J93" i="6"/>
  <c r="O92" i="6"/>
  <c r="N92" i="6"/>
  <c r="M92" i="6"/>
  <c r="J92" i="6"/>
  <c r="O91" i="6"/>
  <c r="N91" i="6"/>
  <c r="M91" i="6"/>
  <c r="J91" i="6"/>
  <c r="O90" i="6"/>
  <c r="N90" i="6"/>
  <c r="M90" i="6"/>
  <c r="J90" i="6"/>
  <c r="O89" i="6"/>
  <c r="N89" i="6"/>
  <c r="M89" i="6"/>
  <c r="J89" i="6"/>
  <c r="O88" i="6"/>
  <c r="N88" i="6"/>
  <c r="M88" i="6"/>
  <c r="J88" i="6"/>
  <c r="O87" i="6"/>
  <c r="N87" i="6"/>
  <c r="M87" i="6"/>
  <c r="J87" i="6"/>
  <c r="O86" i="6"/>
  <c r="N86" i="6"/>
  <c r="M86" i="6"/>
  <c r="J86" i="6"/>
  <c r="O85" i="6"/>
  <c r="N85" i="6"/>
  <c r="M85" i="6"/>
  <c r="H85" i="6"/>
  <c r="J85" i="6" s="1"/>
  <c r="O84" i="6"/>
  <c r="N84" i="6"/>
  <c r="M84" i="6"/>
  <c r="J84" i="6"/>
  <c r="O83" i="6"/>
  <c r="N83" i="6"/>
  <c r="M83" i="6"/>
  <c r="J83" i="6"/>
  <c r="O82" i="6"/>
  <c r="N82" i="6"/>
  <c r="M82" i="6"/>
  <c r="J82" i="6"/>
  <c r="O81" i="6"/>
  <c r="N81" i="6"/>
  <c r="M81" i="6"/>
  <c r="J81" i="6"/>
  <c r="O80" i="6"/>
  <c r="N80" i="6"/>
  <c r="M80" i="6"/>
  <c r="J80" i="6"/>
  <c r="O79" i="6"/>
  <c r="N79" i="6"/>
  <c r="M79" i="6"/>
  <c r="J79" i="6"/>
  <c r="O78" i="6"/>
  <c r="N78" i="6"/>
  <c r="M78" i="6"/>
  <c r="J78" i="6"/>
  <c r="O77" i="6"/>
  <c r="N77" i="6"/>
  <c r="M77" i="6"/>
  <c r="J77" i="6"/>
  <c r="O76" i="6"/>
  <c r="N76" i="6"/>
  <c r="M76" i="6"/>
  <c r="J76" i="6"/>
  <c r="O75" i="6"/>
  <c r="N75" i="6"/>
  <c r="M75" i="6"/>
  <c r="J75" i="6"/>
  <c r="O74" i="6"/>
  <c r="N74" i="6"/>
  <c r="M74" i="6"/>
  <c r="J74" i="6"/>
  <c r="O73" i="6"/>
  <c r="N73" i="6"/>
  <c r="M73" i="6"/>
  <c r="J73" i="6"/>
  <c r="O72" i="6"/>
  <c r="N72" i="6"/>
  <c r="M72" i="6"/>
  <c r="J72" i="6"/>
  <c r="O71" i="6"/>
  <c r="N71" i="6"/>
  <c r="M71" i="6"/>
  <c r="J71" i="6"/>
  <c r="O70" i="6"/>
  <c r="N70" i="6"/>
  <c r="M70" i="6"/>
  <c r="J70" i="6"/>
  <c r="O69" i="6"/>
  <c r="N69" i="6"/>
  <c r="M69" i="6"/>
  <c r="J69" i="6"/>
  <c r="O68" i="6"/>
  <c r="N68" i="6"/>
  <c r="M68" i="6"/>
  <c r="J68" i="6"/>
  <c r="O67" i="6"/>
  <c r="N67" i="6"/>
  <c r="M67" i="6"/>
  <c r="J67" i="6"/>
  <c r="O66" i="6"/>
  <c r="N66" i="6"/>
  <c r="M66" i="6"/>
  <c r="J66" i="6"/>
  <c r="O65" i="6"/>
  <c r="N65" i="6"/>
  <c r="M65" i="6"/>
  <c r="J65" i="6"/>
  <c r="O64" i="6"/>
  <c r="N64" i="6"/>
  <c r="M64" i="6"/>
  <c r="J64" i="6"/>
  <c r="O62" i="6"/>
  <c r="N62" i="6"/>
  <c r="M62" i="6"/>
  <c r="J62" i="6"/>
  <c r="O61" i="6"/>
  <c r="N61" i="6"/>
  <c r="M61" i="6"/>
  <c r="J61" i="6"/>
  <c r="O60" i="6"/>
  <c r="N60" i="6"/>
  <c r="M60" i="6"/>
  <c r="J60" i="6"/>
  <c r="O59" i="6"/>
  <c r="N59" i="6"/>
  <c r="M59" i="6"/>
  <c r="J59" i="6"/>
  <c r="O58" i="6"/>
  <c r="N58" i="6"/>
  <c r="M58" i="6"/>
  <c r="J58" i="6"/>
  <c r="O57" i="6"/>
  <c r="N57" i="6"/>
  <c r="M57" i="6"/>
  <c r="J57" i="6"/>
  <c r="O55" i="6"/>
  <c r="N55" i="6"/>
  <c r="M55" i="6"/>
  <c r="H55" i="6"/>
  <c r="J55" i="6" s="1"/>
  <c r="O54" i="6"/>
  <c r="N54" i="6"/>
  <c r="M54" i="6"/>
  <c r="H54" i="6"/>
  <c r="J54" i="6" s="1"/>
  <c r="O53" i="6"/>
  <c r="N53" i="6"/>
  <c r="M53" i="6"/>
  <c r="J53" i="6"/>
  <c r="O52" i="6"/>
  <c r="N52" i="6"/>
  <c r="M52" i="6"/>
  <c r="J52" i="6"/>
  <c r="O51" i="6"/>
  <c r="N51" i="6"/>
  <c r="M51" i="6"/>
  <c r="J51" i="6"/>
  <c r="O50" i="6"/>
  <c r="N50" i="6"/>
  <c r="M50" i="6"/>
  <c r="J50" i="6"/>
  <c r="O49" i="6"/>
  <c r="N49" i="6"/>
  <c r="M49" i="6"/>
  <c r="J49" i="6"/>
  <c r="O48" i="6"/>
  <c r="N48" i="6"/>
  <c r="M48" i="6"/>
  <c r="J48" i="6"/>
  <c r="O47" i="6"/>
  <c r="N47" i="6"/>
  <c r="M47" i="6"/>
  <c r="J47" i="6"/>
  <c r="O46" i="6"/>
  <c r="N46" i="6"/>
  <c r="M46" i="6"/>
  <c r="J46" i="6"/>
  <c r="O45" i="6"/>
  <c r="N45" i="6"/>
  <c r="M45" i="6"/>
  <c r="J45" i="6"/>
  <c r="O44" i="6"/>
  <c r="N44" i="6"/>
  <c r="M44" i="6"/>
  <c r="J44" i="6"/>
  <c r="O43" i="6"/>
  <c r="N43" i="6"/>
  <c r="M43" i="6"/>
  <c r="J43" i="6"/>
  <c r="O42" i="6"/>
  <c r="N42" i="6"/>
  <c r="M42" i="6"/>
  <c r="J42" i="6"/>
  <c r="O41" i="6"/>
  <c r="N41" i="6"/>
  <c r="M41" i="6"/>
  <c r="J41" i="6"/>
  <c r="O40" i="6"/>
  <c r="N40" i="6"/>
  <c r="M40" i="6"/>
  <c r="J40" i="6"/>
  <c r="O39" i="6"/>
  <c r="N39" i="6"/>
  <c r="M39" i="6"/>
  <c r="J39" i="6"/>
  <c r="O37" i="6"/>
  <c r="N37" i="6"/>
  <c r="M37" i="6"/>
  <c r="J37" i="6"/>
  <c r="O36" i="6"/>
  <c r="N36" i="6"/>
  <c r="M36" i="6"/>
  <c r="J36" i="6"/>
  <c r="O35" i="6"/>
  <c r="N35" i="6"/>
  <c r="M35" i="6"/>
  <c r="J35" i="6"/>
  <c r="O34" i="6"/>
  <c r="N34" i="6"/>
  <c r="M34" i="6"/>
  <c r="J34" i="6"/>
  <c r="O33" i="6"/>
  <c r="N33" i="6"/>
  <c r="M33" i="6"/>
  <c r="J33" i="6"/>
  <c r="O32" i="6"/>
  <c r="N32" i="6"/>
  <c r="M32" i="6"/>
  <c r="J32" i="6"/>
  <c r="O31" i="6"/>
  <c r="N31" i="6"/>
  <c r="M31" i="6"/>
  <c r="J31" i="6"/>
  <c r="O30" i="6"/>
  <c r="N30" i="6"/>
  <c r="M30" i="6"/>
  <c r="J30" i="6"/>
  <c r="O29" i="6"/>
  <c r="N29" i="6"/>
  <c r="M29" i="6"/>
  <c r="J29" i="6"/>
  <c r="O28" i="6"/>
  <c r="N28" i="6"/>
  <c r="M28" i="6"/>
  <c r="J28" i="6"/>
  <c r="O27" i="6"/>
  <c r="N27" i="6"/>
  <c r="M27" i="6"/>
  <c r="J27" i="6"/>
  <c r="O26" i="6"/>
  <c r="N26" i="6"/>
  <c r="M26" i="6"/>
  <c r="J26" i="6"/>
  <c r="O25" i="6"/>
  <c r="N25" i="6"/>
  <c r="M25" i="6"/>
  <c r="J25" i="6"/>
  <c r="O24" i="6"/>
  <c r="N24" i="6"/>
  <c r="M24" i="6"/>
  <c r="J24" i="6"/>
  <c r="O23" i="6"/>
  <c r="N23" i="6"/>
  <c r="M23" i="6"/>
  <c r="J23" i="6"/>
  <c r="O22" i="6"/>
  <c r="N22" i="6"/>
  <c r="M22" i="6"/>
  <c r="J22" i="6"/>
  <c r="O21" i="6"/>
  <c r="N21" i="6"/>
  <c r="M21" i="6"/>
  <c r="J21" i="6"/>
  <c r="O20" i="6"/>
  <c r="N20" i="6"/>
  <c r="M20" i="6"/>
  <c r="J20" i="6"/>
  <c r="O19" i="6"/>
  <c r="N19" i="6"/>
  <c r="M19" i="6"/>
  <c r="J19" i="6"/>
  <c r="O18" i="6"/>
  <c r="N18" i="6"/>
  <c r="M18" i="6"/>
  <c r="J18" i="6"/>
  <c r="O17" i="6"/>
  <c r="N17" i="6"/>
  <c r="M17" i="6"/>
  <c r="J17" i="6"/>
  <c r="O16" i="6"/>
  <c r="N16" i="6"/>
  <c r="M16" i="6"/>
  <c r="J16" i="6"/>
  <c r="O15" i="6"/>
  <c r="N15" i="6"/>
  <c r="M15" i="6"/>
  <c r="J15" i="6"/>
  <c r="O14" i="6"/>
  <c r="N14" i="6"/>
  <c r="M14" i="6"/>
  <c r="J14" i="6"/>
  <c r="O13" i="6"/>
  <c r="N13" i="6"/>
  <c r="M13" i="6"/>
  <c r="J13" i="6"/>
  <c r="O12" i="6"/>
  <c r="N12" i="6"/>
  <c r="M12" i="6"/>
  <c r="H12" i="6"/>
  <c r="J12" i="6" s="1"/>
  <c r="O11" i="6"/>
  <c r="N11" i="6"/>
  <c r="M11" i="6"/>
  <c r="J11" i="6"/>
  <c r="O10" i="6"/>
  <c r="N10" i="6"/>
  <c r="M10" i="6"/>
  <c r="J10" i="6"/>
  <c r="O9" i="6"/>
  <c r="N9" i="6"/>
  <c r="M9" i="6"/>
  <c r="J9" i="6"/>
  <c r="O8" i="6"/>
  <c r="N8" i="6"/>
  <c r="M8" i="6"/>
  <c r="J8" i="6"/>
  <c r="O7" i="6"/>
  <c r="N7" i="6"/>
  <c r="M7" i="6"/>
  <c r="J7" i="6"/>
  <c r="H313" i="5"/>
  <c r="H312" i="5"/>
  <c r="J311" i="5"/>
  <c r="E6" i="4" s="1"/>
  <c r="H310" i="5"/>
  <c r="H309" i="5"/>
  <c r="H308" i="5"/>
  <c r="H307" i="5"/>
  <c r="H306" i="5"/>
  <c r="H305" i="5"/>
  <c r="H303" i="5"/>
  <c r="H302" i="5"/>
  <c r="H301" i="5"/>
  <c r="H300" i="5"/>
  <c r="H299" i="5"/>
  <c r="H298" i="5"/>
  <c r="H297" i="5"/>
  <c r="H296" i="5"/>
  <c r="H295" i="5"/>
  <c r="H294" i="5"/>
  <c r="E293" i="5"/>
  <c r="H293" i="5" s="1"/>
  <c r="H292" i="5"/>
  <c r="H291" i="5"/>
  <c r="H290" i="5"/>
  <c r="H289" i="5"/>
  <c r="H288" i="5"/>
  <c r="H287" i="5"/>
  <c r="H286" i="5"/>
  <c r="H285" i="5"/>
  <c r="H284" i="5"/>
  <c r="E283" i="5"/>
  <c r="H283" i="5" s="1"/>
  <c r="E282" i="5"/>
  <c r="H282" i="5" s="1"/>
  <c r="H281" i="5"/>
  <c r="G280" i="5"/>
  <c r="H280" i="5" s="1"/>
  <c r="H279" i="5"/>
  <c r="H278" i="5"/>
  <c r="H277" i="5"/>
  <c r="H276" i="5"/>
  <c r="H275" i="5"/>
  <c r="H274" i="5"/>
  <c r="H273" i="5"/>
  <c r="H272" i="5"/>
  <c r="H271" i="5"/>
  <c r="E270" i="5"/>
  <c r="H270" i="5" s="1"/>
  <c r="H269" i="5"/>
  <c r="G268" i="5"/>
  <c r="E268" i="5"/>
  <c r="H267" i="5"/>
  <c r="H266" i="5"/>
  <c r="H265" i="5"/>
  <c r="H264" i="5"/>
  <c r="H263" i="5"/>
  <c r="H262" i="5"/>
  <c r="H261" i="5"/>
  <c r="H260" i="5"/>
  <c r="H259" i="5"/>
  <c r="H258" i="5"/>
  <c r="H257" i="5"/>
  <c r="E256" i="5"/>
  <c r="H256" i="5" s="1"/>
  <c r="E254" i="5"/>
  <c r="H254" i="5" s="1"/>
  <c r="H253" i="5"/>
  <c r="G252" i="5"/>
  <c r="F252" i="5"/>
  <c r="E252" i="5"/>
  <c r="H251" i="5"/>
  <c r="F250" i="5"/>
  <c r="E250" i="5"/>
  <c r="H249" i="5"/>
  <c r="H248" i="5"/>
  <c r="H247" i="5"/>
  <c r="H246" i="5"/>
  <c r="H244" i="5"/>
  <c r="H243" i="5"/>
  <c r="E242" i="5"/>
  <c r="H242" i="5" s="1"/>
  <c r="H241" i="5"/>
  <c r="H240" i="5"/>
  <c r="H239" i="5"/>
  <c r="H238" i="5"/>
  <c r="H237" i="5"/>
  <c r="H236"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7" i="5"/>
  <c r="H206" i="5"/>
  <c r="H205" i="5"/>
  <c r="H204" i="5"/>
  <c r="H203" i="5"/>
  <c r="H202" i="5"/>
  <c r="H201" i="5"/>
  <c r="H200" i="5"/>
  <c r="E199" i="5"/>
  <c r="H199" i="5" s="1"/>
  <c r="G198" i="5"/>
  <c r="E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19" i="5"/>
  <c r="H118" i="5"/>
  <c r="H117" i="5"/>
  <c r="H116" i="5"/>
  <c r="E115" i="5"/>
  <c r="H115" i="5" s="1"/>
  <c r="H114" i="5"/>
  <c r="H112" i="5"/>
  <c r="H111" i="5"/>
  <c r="H110" i="5"/>
  <c r="H109" i="5"/>
  <c r="H108" i="5"/>
  <c r="H107" i="5"/>
  <c r="H106" i="5"/>
  <c r="H105" i="5"/>
  <c r="H104" i="5"/>
  <c r="H102" i="5"/>
  <c r="H101" i="5"/>
  <c r="H100" i="5"/>
  <c r="H99" i="5"/>
  <c r="H98" i="5"/>
  <c r="H97" i="5"/>
  <c r="H96" i="5"/>
  <c r="H95" i="5"/>
  <c r="H94" i="5"/>
  <c r="H93" i="5"/>
  <c r="H92" i="5"/>
  <c r="H91" i="5"/>
  <c r="H90" i="5"/>
  <c r="H89" i="5"/>
  <c r="H88" i="5"/>
  <c r="H87" i="5"/>
  <c r="H86" i="5"/>
  <c r="H85" i="5"/>
  <c r="H84" i="5"/>
  <c r="H83" i="5"/>
  <c r="H82" i="5"/>
  <c r="H81" i="5"/>
  <c r="H80" i="5"/>
  <c r="H79" i="5"/>
  <c r="H78" i="5"/>
  <c r="G77" i="5"/>
  <c r="H77" i="5" s="1"/>
  <c r="H76" i="5"/>
  <c r="H75" i="5"/>
  <c r="H74" i="5"/>
  <c r="H73" i="5"/>
  <c r="G72" i="5"/>
  <c r="H72" i="5" s="1"/>
  <c r="H71" i="5"/>
  <c r="H70" i="5"/>
  <c r="H69" i="5"/>
  <c r="H68" i="5"/>
  <c r="H67" i="5"/>
  <c r="H66" i="5"/>
  <c r="H65" i="5"/>
  <c r="H64" i="5"/>
  <c r="H62" i="5"/>
  <c r="H61" i="5"/>
  <c r="H60" i="5"/>
  <c r="H59" i="5"/>
  <c r="E58" i="5"/>
  <c r="H58" i="5" s="1"/>
  <c r="E57" i="5"/>
  <c r="H57" i="5" s="1"/>
  <c r="H55" i="5"/>
  <c r="H54" i="5"/>
  <c r="H53" i="5"/>
  <c r="H52" i="5"/>
  <c r="H51" i="5"/>
  <c r="H50" i="5"/>
  <c r="H49" i="5"/>
  <c r="G48" i="5"/>
  <c r="H48" i="5" s="1"/>
  <c r="G47" i="5"/>
  <c r="H47" i="5" s="1"/>
  <c r="G46" i="5"/>
  <c r="H46" i="5" s="1"/>
  <c r="H45" i="5"/>
  <c r="G44" i="5"/>
  <c r="H44" i="5" s="1"/>
  <c r="G43" i="5"/>
  <c r="H43" i="5" s="1"/>
  <c r="H42" i="5"/>
  <c r="H41" i="5"/>
  <c r="H40" i="5"/>
  <c r="H39" i="5"/>
  <c r="H38" i="5"/>
  <c r="I38" i="5" s="1"/>
  <c r="H37" i="5"/>
  <c r="G36" i="5"/>
  <c r="E36" i="5"/>
  <c r="G35" i="5"/>
  <c r="E35" i="5"/>
  <c r="H34" i="5"/>
  <c r="H33" i="5"/>
  <c r="H32" i="5"/>
  <c r="E31" i="5"/>
  <c r="H31" i="5" s="1"/>
  <c r="E30" i="5"/>
  <c r="H30" i="5" s="1"/>
  <c r="E29" i="5"/>
  <c r="H29" i="5" s="1"/>
  <c r="G28" i="5"/>
  <c r="E28" i="5"/>
  <c r="E27" i="5"/>
  <c r="H27" i="5" s="1"/>
  <c r="G26" i="5"/>
  <c r="E26" i="5"/>
  <c r="H26" i="5" s="1"/>
  <c r="G25" i="5"/>
  <c r="E25" i="5"/>
  <c r="H25" i="5" s="1"/>
  <c r="G24" i="5"/>
  <c r="H24" i="5" s="1"/>
  <c r="G23" i="5"/>
  <c r="H23" i="5" s="1"/>
  <c r="H22" i="5"/>
  <c r="G21" i="5"/>
  <c r="H21" i="5" s="1"/>
  <c r="G20" i="5"/>
  <c r="H20" i="5" s="1"/>
  <c r="G19" i="5"/>
  <c r="H19" i="5" s="1"/>
  <c r="G18" i="5"/>
  <c r="H18" i="5" s="1"/>
  <c r="G17" i="5"/>
  <c r="H17" i="5" s="1"/>
  <c r="H16" i="5"/>
  <c r="H15" i="5"/>
  <c r="H14" i="5"/>
  <c r="H13" i="5"/>
  <c r="H12" i="5"/>
  <c r="H11" i="5"/>
  <c r="H10" i="5"/>
  <c r="H9" i="5"/>
  <c r="H8" i="5"/>
  <c r="H7" i="5"/>
  <c r="A2" i="4"/>
  <c r="H35" i="5" l="1"/>
  <c r="H268" i="5"/>
  <c r="G21" i="13"/>
  <c r="G15" i="13"/>
  <c r="F28" i="8"/>
  <c r="H36" i="5"/>
  <c r="H198" i="5"/>
  <c r="H252" i="5"/>
  <c r="H28" i="5"/>
  <c r="H250" i="5"/>
  <c r="I115" i="5"/>
  <c r="J115" i="5" s="1"/>
  <c r="F5" i="8"/>
  <c r="I289" i="5"/>
  <c r="J289" i="5" s="1"/>
  <c r="I306" i="5"/>
  <c r="J306" i="5" s="1"/>
  <c r="I310" i="5"/>
  <c r="J310" i="5" s="1"/>
  <c r="I123" i="5"/>
  <c r="J123" i="5" s="1"/>
  <c r="I224" i="5"/>
  <c r="I119" i="5"/>
  <c r="J119" i="5" s="1"/>
  <c r="I122" i="5"/>
  <c r="J122" i="5" s="1"/>
  <c r="I137" i="5"/>
  <c r="J137" i="5" s="1"/>
  <c r="E51" i="6"/>
  <c r="I51" i="5" s="1"/>
  <c r="J51" i="5" s="1"/>
  <c r="I160" i="5"/>
  <c r="J160" i="5" s="1"/>
  <c r="I176" i="5"/>
  <c r="J176" i="5" s="1"/>
  <c r="I196" i="5"/>
  <c r="I212" i="5"/>
  <c r="J212" i="5" s="1"/>
  <c r="I222" i="5"/>
  <c r="J222" i="5" s="1"/>
  <c r="I257" i="5"/>
  <c r="J257" i="5" s="1"/>
  <c r="I273" i="5"/>
  <c r="J273" i="5" s="1"/>
  <c r="I276" i="5"/>
  <c r="J276" i="5" s="1"/>
  <c r="I281" i="5"/>
  <c r="J281" i="5" s="1"/>
  <c r="I284" i="5"/>
  <c r="J284" i="5" s="1"/>
  <c r="I288" i="5"/>
  <c r="J288" i="5" s="1"/>
  <c r="I184" i="5"/>
  <c r="J184" i="5" s="1"/>
  <c r="E72" i="6"/>
  <c r="I72" i="5" s="1"/>
  <c r="J72" i="5" s="1"/>
  <c r="E83" i="6"/>
  <c r="I83" i="5" s="1"/>
  <c r="J83" i="5" s="1"/>
  <c r="E102" i="6"/>
  <c r="I102" i="5" s="1"/>
  <c r="J102" i="5" s="1"/>
  <c r="E39" i="6"/>
  <c r="I39" i="5" s="1"/>
  <c r="J39" i="5" s="1"/>
  <c r="E43" i="6"/>
  <c r="I43" i="5" s="1"/>
  <c r="J43" i="5" s="1"/>
  <c r="E47" i="6"/>
  <c r="I47" i="5" s="1"/>
  <c r="J47" i="5" s="1"/>
  <c r="E49" i="6"/>
  <c r="I49" i="5" s="1"/>
  <c r="J49" i="5" s="1"/>
  <c r="E50" i="6"/>
  <c r="I50" i="5" s="1"/>
  <c r="J50" i="5" s="1"/>
  <c r="E59" i="6"/>
  <c r="I59" i="5" s="1"/>
  <c r="J59" i="5" s="1"/>
  <c r="I144" i="5"/>
  <c r="J144" i="5" s="1"/>
  <c r="I148" i="5"/>
  <c r="J148" i="5" s="1"/>
  <c r="I156" i="5"/>
  <c r="J156" i="5" s="1"/>
  <c r="I159" i="5"/>
  <c r="J159" i="5" s="1"/>
  <c r="I239" i="5"/>
  <c r="J239" i="5" s="1"/>
  <c r="I242" i="5"/>
  <c r="J242" i="5" s="1"/>
  <c r="I243" i="5"/>
  <c r="J243" i="5" s="1"/>
  <c r="E18" i="6"/>
  <c r="I18" i="5" s="1"/>
  <c r="J18" i="5" s="1"/>
  <c r="E34" i="6"/>
  <c r="I34" i="5" s="1"/>
  <c r="J34" i="5" s="1"/>
  <c r="E37" i="6"/>
  <c r="I37" i="5" s="1"/>
  <c r="J37" i="5" s="1"/>
  <c r="E98" i="6"/>
  <c r="I98" i="5" s="1"/>
  <c r="J98" i="5" s="1"/>
  <c r="E94" i="6"/>
  <c r="I94" i="5" s="1"/>
  <c r="J94" i="5" s="1"/>
  <c r="E97" i="6"/>
  <c r="I97" i="5" s="1"/>
  <c r="J97" i="5" s="1"/>
  <c r="E101" i="6"/>
  <c r="I101" i="5" s="1"/>
  <c r="J101" i="5" s="1"/>
  <c r="E108" i="6"/>
  <c r="I108" i="5" s="1"/>
  <c r="J108" i="5" s="1"/>
  <c r="I117" i="5"/>
  <c r="J117" i="5" s="1"/>
  <c r="I131" i="5"/>
  <c r="J131" i="5" s="1"/>
  <c r="I135" i="5"/>
  <c r="J135" i="5" s="1"/>
  <c r="I152" i="5"/>
  <c r="J152" i="5" s="1"/>
  <c r="I168" i="5"/>
  <c r="J168" i="5" s="1"/>
  <c r="I172" i="5"/>
  <c r="J172" i="5" s="1"/>
  <c r="I175" i="5"/>
  <c r="J175" i="5" s="1"/>
  <c r="I199" i="5"/>
  <c r="J199" i="5" s="1"/>
  <c r="I200" i="5"/>
  <c r="J200" i="5" s="1"/>
  <c r="I220" i="5"/>
  <c r="J220" i="5" s="1"/>
  <c r="I231" i="5"/>
  <c r="J231" i="5" s="1"/>
  <c r="I234" i="5"/>
  <c r="J234" i="5" s="1"/>
  <c r="I238" i="5"/>
  <c r="J238" i="5" s="1"/>
  <c r="I260" i="5"/>
  <c r="J260" i="5" s="1"/>
  <c r="I261" i="5"/>
  <c r="J261" i="5" s="1"/>
  <c r="I297" i="5"/>
  <c r="J297" i="5" s="1"/>
  <c r="I300" i="5"/>
  <c r="J300" i="5" s="1"/>
  <c r="I305" i="5"/>
  <c r="J305" i="5" s="1"/>
  <c r="J196" i="5"/>
  <c r="E22" i="6"/>
  <c r="I22" i="5" s="1"/>
  <c r="J22" i="5" s="1"/>
  <c r="E23" i="6"/>
  <c r="I23" i="5" s="1"/>
  <c r="J23" i="5" s="1"/>
  <c r="I188" i="5"/>
  <c r="J188" i="5" s="1"/>
  <c r="I191" i="5"/>
  <c r="J191" i="5" s="1"/>
  <c r="I195" i="5"/>
  <c r="J195" i="5" s="1"/>
  <c r="I215" i="5"/>
  <c r="J215" i="5" s="1"/>
  <c r="I216" i="5"/>
  <c r="J216" i="5" s="1"/>
  <c r="I248" i="5"/>
  <c r="J248" i="5" s="1"/>
  <c r="I251" i="5"/>
  <c r="J251" i="5" s="1"/>
  <c r="I256" i="5"/>
  <c r="J256" i="5" s="1"/>
  <c r="I277" i="5"/>
  <c r="J277" i="5" s="1"/>
  <c r="E7" i="6"/>
  <c r="I7" i="5" s="1"/>
  <c r="J7" i="5" s="1"/>
  <c r="E11" i="6"/>
  <c r="I11" i="5" s="1"/>
  <c r="J11" i="5" s="1"/>
  <c r="E14" i="6"/>
  <c r="I14" i="5" s="1"/>
  <c r="J14" i="5" s="1"/>
  <c r="E16" i="6"/>
  <c r="I16" i="5" s="1"/>
  <c r="J16" i="5" s="1"/>
  <c r="E17" i="6"/>
  <c r="I17" i="5" s="1"/>
  <c r="J17" i="5" s="1"/>
  <c r="E67" i="6"/>
  <c r="I67" i="5" s="1"/>
  <c r="J67" i="5" s="1"/>
  <c r="E71" i="6"/>
  <c r="I71" i="5" s="1"/>
  <c r="J71" i="5" s="1"/>
  <c r="E87" i="6"/>
  <c r="I87" i="5" s="1"/>
  <c r="J87" i="5" s="1"/>
  <c r="I127" i="5"/>
  <c r="J127" i="5" s="1"/>
  <c r="I140" i="5"/>
  <c r="J140" i="5" s="1"/>
  <c r="I143" i="5"/>
  <c r="J143" i="5" s="1"/>
  <c r="I164" i="5"/>
  <c r="J164" i="5" s="1"/>
  <c r="I207" i="5"/>
  <c r="J207" i="5" s="1"/>
  <c r="I211" i="5"/>
  <c r="J211" i="5" s="1"/>
  <c r="I226" i="5"/>
  <c r="J226" i="5" s="1"/>
  <c r="I227" i="5"/>
  <c r="J227" i="5" s="1"/>
  <c r="I268" i="5"/>
  <c r="J268" i="5" s="1"/>
  <c r="I272" i="5"/>
  <c r="J272" i="5" s="1"/>
  <c r="I292" i="5"/>
  <c r="J292" i="5" s="1"/>
  <c r="I293" i="5"/>
  <c r="J293" i="5" s="1"/>
  <c r="E75" i="6"/>
  <c r="I75" i="5" s="1"/>
  <c r="J75" i="5" s="1"/>
  <c r="E80" i="6"/>
  <c r="I80" i="5" s="1"/>
  <c r="J80" i="5" s="1"/>
  <c r="E81" i="6"/>
  <c r="I81" i="5" s="1"/>
  <c r="J81" i="5" s="1"/>
  <c r="E82" i="6"/>
  <c r="I82" i="5" s="1"/>
  <c r="J82" i="5" s="1"/>
  <c r="E27" i="6"/>
  <c r="I27" i="5" s="1"/>
  <c r="J27" i="5" s="1"/>
  <c r="E54" i="6"/>
  <c r="I54" i="5" s="1"/>
  <c r="J54" i="5" s="1"/>
  <c r="E9" i="6"/>
  <c r="I9" i="5" s="1"/>
  <c r="J9" i="5" s="1"/>
  <c r="E21" i="6"/>
  <c r="I21" i="5" s="1"/>
  <c r="J21" i="5" s="1"/>
  <c r="E112" i="6"/>
  <c r="I112" i="5" s="1"/>
  <c r="J112" i="5" s="1"/>
  <c r="E8" i="6"/>
  <c r="I8" i="5" s="1"/>
  <c r="J8" i="5" s="1"/>
  <c r="E12" i="6"/>
  <c r="I12" i="5" s="1"/>
  <c r="J12" i="5" s="1"/>
  <c r="E26" i="6"/>
  <c r="I26" i="5" s="1"/>
  <c r="J26" i="5" s="1"/>
  <c r="E30" i="6"/>
  <c r="I30" i="5" s="1"/>
  <c r="J30" i="5" s="1"/>
  <c r="E32" i="6"/>
  <c r="I32" i="5" s="1"/>
  <c r="J32" i="5" s="1"/>
  <c r="E33" i="6"/>
  <c r="I33" i="5" s="1"/>
  <c r="J33" i="5" s="1"/>
  <c r="E40" i="6"/>
  <c r="I40" i="5" s="1"/>
  <c r="J40" i="5" s="1"/>
  <c r="E44" i="6"/>
  <c r="I44" i="5" s="1"/>
  <c r="J44" i="5" s="1"/>
  <c r="E58" i="6"/>
  <c r="I58" i="5" s="1"/>
  <c r="J58" i="5" s="1"/>
  <c r="E64" i="6"/>
  <c r="I64" i="5" s="1"/>
  <c r="J64" i="5" s="1"/>
  <c r="E65" i="6"/>
  <c r="I65" i="5" s="1"/>
  <c r="J65" i="5" s="1"/>
  <c r="E66" i="6"/>
  <c r="I66" i="5" s="1"/>
  <c r="J66" i="5" s="1"/>
  <c r="E76" i="6"/>
  <c r="I76" i="5" s="1"/>
  <c r="J76" i="5" s="1"/>
  <c r="E86" i="6"/>
  <c r="I86" i="5" s="1"/>
  <c r="J86" i="5" s="1"/>
  <c r="E90" i="6"/>
  <c r="I90" i="5" s="1"/>
  <c r="J90" i="5" s="1"/>
  <c r="E92" i="6"/>
  <c r="I92" i="5" s="1"/>
  <c r="J92" i="5" s="1"/>
  <c r="E93" i="6"/>
  <c r="I93" i="5" s="1"/>
  <c r="J93" i="5" s="1"/>
  <c r="E99" i="6"/>
  <c r="I99" i="5" s="1"/>
  <c r="J99" i="5" s="1"/>
  <c r="E106" i="6"/>
  <c r="I106" i="5" s="1"/>
  <c r="J106" i="5" s="1"/>
  <c r="E109" i="6"/>
  <c r="I109" i="5" s="1"/>
  <c r="J109" i="5" s="1"/>
  <c r="E15" i="6"/>
  <c r="I15" i="5" s="1"/>
  <c r="J15" i="5" s="1"/>
  <c r="E24" i="6"/>
  <c r="I24" i="5" s="1"/>
  <c r="J24" i="5" s="1"/>
  <c r="E25" i="6"/>
  <c r="I25" i="5" s="1"/>
  <c r="J25" i="5" s="1"/>
  <c r="E31" i="6"/>
  <c r="I31" i="5" s="1"/>
  <c r="J31" i="5" s="1"/>
  <c r="E41" i="6"/>
  <c r="I41" i="5" s="1"/>
  <c r="J41" i="5" s="1"/>
  <c r="E42" i="6"/>
  <c r="I42" i="5" s="1"/>
  <c r="J42" i="5" s="1"/>
  <c r="E48" i="6"/>
  <c r="I48" i="5" s="1"/>
  <c r="J48" i="5" s="1"/>
  <c r="E57" i="6"/>
  <c r="I57" i="5" s="1"/>
  <c r="J57" i="5" s="1"/>
  <c r="E73" i="6"/>
  <c r="I73" i="5" s="1"/>
  <c r="J73" i="5" s="1"/>
  <c r="E74" i="6"/>
  <c r="I74" i="5" s="1"/>
  <c r="J74" i="5" s="1"/>
  <c r="E85" i="6"/>
  <c r="I85" i="5" s="1"/>
  <c r="J85" i="5" s="1"/>
  <c r="E91" i="6"/>
  <c r="I91" i="5" s="1"/>
  <c r="J91" i="5" s="1"/>
  <c r="E104" i="6"/>
  <c r="I104" i="5" s="1"/>
  <c r="J104" i="5" s="1"/>
  <c r="E105" i="6"/>
  <c r="I105" i="5" s="1"/>
  <c r="J105" i="5" s="1"/>
  <c r="E111" i="6"/>
  <c r="I111" i="5" s="1"/>
  <c r="J111" i="5" s="1"/>
  <c r="I180" i="5"/>
  <c r="J180" i="5" s="1"/>
  <c r="I309" i="5"/>
  <c r="J309" i="5" s="1"/>
  <c r="E13" i="6"/>
  <c r="I13" i="5" s="1"/>
  <c r="J13" i="5" s="1"/>
  <c r="E19" i="6"/>
  <c r="I19" i="5" s="1"/>
  <c r="J19" i="5" s="1"/>
  <c r="E29" i="6"/>
  <c r="I29" i="5" s="1"/>
  <c r="J29" i="5" s="1"/>
  <c r="E35" i="6"/>
  <c r="I35" i="5" s="1"/>
  <c r="J35" i="5" s="1"/>
  <c r="E46" i="6"/>
  <c r="I46" i="5" s="1"/>
  <c r="J46" i="5" s="1"/>
  <c r="E52" i="6"/>
  <c r="I52" i="5" s="1"/>
  <c r="J52" i="5" s="1"/>
  <c r="E55" i="6"/>
  <c r="I55" i="5" s="1"/>
  <c r="J55" i="5" s="1"/>
  <c r="E62" i="6"/>
  <c r="I62" i="5" s="1"/>
  <c r="J62" i="5" s="1"/>
  <c r="E68" i="6"/>
  <c r="I68" i="5" s="1"/>
  <c r="J68" i="5" s="1"/>
  <c r="E79" i="6"/>
  <c r="I79" i="5" s="1"/>
  <c r="J79" i="5" s="1"/>
  <c r="E84" i="6"/>
  <c r="I84" i="5" s="1"/>
  <c r="J84" i="5" s="1"/>
  <c r="E89" i="6"/>
  <c r="I89" i="5" s="1"/>
  <c r="J89" i="5" s="1"/>
  <c r="E95" i="6"/>
  <c r="I95" i="5" s="1"/>
  <c r="J95" i="5" s="1"/>
  <c r="E107" i="6"/>
  <c r="I107" i="5" s="1"/>
  <c r="J107" i="5" s="1"/>
  <c r="I204" i="5"/>
  <c r="J204" i="5" s="1"/>
  <c r="I265" i="5"/>
  <c r="J265" i="5" s="1"/>
  <c r="I126" i="5"/>
  <c r="J126" i="5" s="1"/>
  <c r="I136" i="5"/>
  <c r="J136" i="5" s="1"/>
  <c r="I147" i="5"/>
  <c r="J147" i="5" s="1"/>
  <c r="I163" i="5"/>
  <c r="J163" i="5" s="1"/>
  <c r="I179" i="5"/>
  <c r="J179" i="5" s="1"/>
  <c r="I197" i="5"/>
  <c r="J197" i="5" s="1"/>
  <c r="I198" i="5"/>
  <c r="J198" i="5" s="1"/>
  <c r="I213" i="5"/>
  <c r="J213" i="5" s="1"/>
  <c r="I214" i="5"/>
  <c r="J214" i="5" s="1"/>
  <c r="I225" i="5"/>
  <c r="J225" i="5" s="1"/>
  <c r="I241" i="5"/>
  <c r="J241" i="5" s="1"/>
  <c r="I253" i="5"/>
  <c r="J253" i="5" s="1"/>
  <c r="I258" i="5"/>
  <c r="J258" i="5" s="1"/>
  <c r="I259" i="5"/>
  <c r="J259" i="5" s="1"/>
  <c r="I274" i="5"/>
  <c r="J274" i="5" s="1"/>
  <c r="I275" i="5"/>
  <c r="J275" i="5" s="1"/>
  <c r="I290" i="5"/>
  <c r="J290" i="5" s="1"/>
  <c r="I291" i="5"/>
  <c r="J291" i="5" s="1"/>
  <c r="I307" i="5"/>
  <c r="J307" i="5" s="1"/>
  <c r="I308" i="5"/>
  <c r="J308" i="5" s="1"/>
  <c r="I130" i="5"/>
  <c r="J130" i="5" s="1"/>
  <c r="I145" i="5"/>
  <c r="J145" i="5" s="1"/>
  <c r="I151" i="5"/>
  <c r="J151" i="5" s="1"/>
  <c r="I167" i="5"/>
  <c r="J167" i="5" s="1"/>
  <c r="I183" i="5"/>
  <c r="J183" i="5" s="1"/>
  <c r="I187" i="5"/>
  <c r="J187" i="5" s="1"/>
  <c r="I192" i="5"/>
  <c r="J192" i="5" s="1"/>
  <c r="I203" i="5"/>
  <c r="J203" i="5" s="1"/>
  <c r="I208" i="5"/>
  <c r="J208" i="5" s="1"/>
  <c r="I219" i="5"/>
  <c r="J219" i="5" s="1"/>
  <c r="I230" i="5"/>
  <c r="J230" i="5" s="1"/>
  <c r="I235" i="5"/>
  <c r="J235" i="5" s="1"/>
  <c r="I240" i="5"/>
  <c r="J240" i="5" s="1"/>
  <c r="I247" i="5"/>
  <c r="J247" i="5" s="1"/>
  <c r="I252" i="5"/>
  <c r="J252" i="5" s="1"/>
  <c r="I264" i="5"/>
  <c r="J264" i="5" s="1"/>
  <c r="I269" i="5"/>
  <c r="J269" i="5" s="1"/>
  <c r="I280" i="5"/>
  <c r="J280" i="5" s="1"/>
  <c r="I285" i="5"/>
  <c r="J285" i="5" s="1"/>
  <c r="I296" i="5"/>
  <c r="J296" i="5" s="1"/>
  <c r="I301" i="5"/>
  <c r="J301" i="5" s="1"/>
  <c r="I114" i="5"/>
  <c r="J114" i="5" s="1"/>
  <c r="I134" i="5"/>
  <c r="J134" i="5" s="1"/>
  <c r="I139" i="5"/>
  <c r="J139" i="5" s="1"/>
  <c r="I155" i="5"/>
  <c r="J155" i="5" s="1"/>
  <c r="I171" i="5"/>
  <c r="J171" i="5" s="1"/>
  <c r="I185" i="5"/>
  <c r="J185" i="5" s="1"/>
  <c r="I190" i="5"/>
  <c r="J190" i="5" s="1"/>
  <c r="I205" i="5"/>
  <c r="J205" i="5" s="1"/>
  <c r="I206" i="5"/>
  <c r="J206" i="5" s="1"/>
  <c r="I232" i="5"/>
  <c r="J232" i="5" s="1"/>
  <c r="I233" i="5"/>
  <c r="J233" i="5" s="1"/>
  <c r="I244" i="5"/>
  <c r="J244" i="5" s="1"/>
  <c r="I249" i="5"/>
  <c r="J249" i="5" s="1"/>
  <c r="I250" i="5"/>
  <c r="I266" i="5"/>
  <c r="J266" i="5" s="1"/>
  <c r="I267" i="5"/>
  <c r="J267" i="5" s="1"/>
  <c r="I282" i="5"/>
  <c r="J282" i="5" s="1"/>
  <c r="I283" i="5"/>
  <c r="J283" i="5" s="1"/>
  <c r="I298" i="5"/>
  <c r="J298" i="5" s="1"/>
  <c r="I299" i="5"/>
  <c r="J299" i="5" s="1"/>
  <c r="A2" i="11"/>
  <c r="A2" i="10"/>
  <c r="A2" i="12"/>
  <c r="E10" i="6"/>
  <c r="I10" i="5" s="1"/>
  <c r="J10" i="5" s="1"/>
  <c r="E20" i="6"/>
  <c r="I20" i="5" s="1"/>
  <c r="J20" i="5" s="1"/>
  <c r="E28" i="6"/>
  <c r="I28" i="5" s="1"/>
  <c r="J28" i="5" s="1"/>
  <c r="E36" i="6"/>
  <c r="I36" i="5" s="1"/>
  <c r="E45" i="6"/>
  <c r="I45" i="5" s="1"/>
  <c r="J45" i="5" s="1"/>
  <c r="E53" i="6"/>
  <c r="I53" i="5" s="1"/>
  <c r="J53" i="5" s="1"/>
  <c r="E88" i="6"/>
  <c r="I88" i="5" s="1"/>
  <c r="J88" i="5" s="1"/>
  <c r="E96" i="6"/>
  <c r="I96" i="5" s="1"/>
  <c r="J96" i="5" s="1"/>
  <c r="E110" i="6"/>
  <c r="I110" i="5" s="1"/>
  <c r="J110" i="5" s="1"/>
  <c r="J224" i="5"/>
  <c r="E60" i="6"/>
  <c r="I60" i="5" s="1"/>
  <c r="J60" i="5" s="1"/>
  <c r="E61" i="6"/>
  <c r="I61" i="5" s="1"/>
  <c r="J61" i="5" s="1"/>
  <c r="E69" i="6"/>
  <c r="I69" i="5" s="1"/>
  <c r="J69" i="5" s="1"/>
  <c r="E70" i="6"/>
  <c r="I70" i="5" s="1"/>
  <c r="J70" i="5" s="1"/>
  <c r="E77" i="6"/>
  <c r="I77" i="5" s="1"/>
  <c r="J77" i="5" s="1"/>
  <c r="E78" i="6"/>
  <c r="I78" i="5" s="1"/>
  <c r="J78" i="5" s="1"/>
  <c r="N100" i="6"/>
  <c r="E100" i="6" s="1"/>
  <c r="I100" i="5" s="1"/>
  <c r="J100" i="5" s="1"/>
  <c r="I121" i="5"/>
  <c r="J121" i="5" s="1"/>
  <c r="I128" i="5"/>
  <c r="J128" i="5" s="1"/>
  <c r="I129" i="5"/>
  <c r="J129" i="5" s="1"/>
  <c r="I141" i="5"/>
  <c r="J141" i="5" s="1"/>
  <c r="I142" i="5"/>
  <c r="J142" i="5" s="1"/>
  <c r="I149" i="5"/>
  <c r="J149" i="5" s="1"/>
  <c r="I150" i="5"/>
  <c r="J150" i="5" s="1"/>
  <c r="I157" i="5"/>
  <c r="J157" i="5" s="1"/>
  <c r="I158" i="5"/>
  <c r="J158" i="5" s="1"/>
  <c r="I165" i="5"/>
  <c r="J165" i="5" s="1"/>
  <c r="I166" i="5"/>
  <c r="J166" i="5" s="1"/>
  <c r="I173" i="5"/>
  <c r="J173" i="5" s="1"/>
  <c r="I174" i="5"/>
  <c r="J174" i="5" s="1"/>
  <c r="I181" i="5"/>
  <c r="J181" i="5" s="1"/>
  <c r="I182" i="5"/>
  <c r="J182" i="5" s="1"/>
  <c r="H6" i="14"/>
  <c r="I6" i="14" s="1"/>
  <c r="H8" i="14"/>
  <c r="H10" i="14"/>
  <c r="H12" i="14"/>
  <c r="H14" i="14"/>
  <c r="I14" i="14" s="1"/>
  <c r="H16" i="14"/>
  <c r="I189" i="5"/>
  <c r="J189" i="5" s="1"/>
  <c r="I124" i="5"/>
  <c r="J124" i="5" s="1"/>
  <c r="I125" i="5"/>
  <c r="J125" i="5" s="1"/>
  <c r="I132" i="5"/>
  <c r="J132" i="5" s="1"/>
  <c r="I133" i="5"/>
  <c r="J133" i="5" s="1"/>
  <c r="I138" i="5"/>
  <c r="J138" i="5" s="1"/>
  <c r="I146" i="5"/>
  <c r="J146" i="5" s="1"/>
  <c r="I153" i="5"/>
  <c r="J153" i="5" s="1"/>
  <c r="I154" i="5"/>
  <c r="J154" i="5" s="1"/>
  <c r="I161" i="5"/>
  <c r="J161" i="5" s="1"/>
  <c r="I162" i="5"/>
  <c r="J162" i="5" s="1"/>
  <c r="I169" i="5"/>
  <c r="J169" i="5" s="1"/>
  <c r="I170" i="5"/>
  <c r="J170" i="5" s="1"/>
  <c r="I177" i="5"/>
  <c r="J177" i="5" s="1"/>
  <c r="I178" i="5"/>
  <c r="J178" i="5" s="1"/>
  <c r="I186" i="5"/>
  <c r="J186" i="5" s="1"/>
  <c r="I193" i="5"/>
  <c r="J193" i="5" s="1"/>
  <c r="I194" i="5"/>
  <c r="J194" i="5" s="1"/>
  <c r="I201" i="5"/>
  <c r="J201" i="5" s="1"/>
  <c r="I202" i="5"/>
  <c r="J202" i="5" s="1"/>
  <c r="I209" i="5"/>
  <c r="J209" i="5" s="1"/>
  <c r="I210" i="5"/>
  <c r="J210" i="5" s="1"/>
  <c r="I217" i="5"/>
  <c r="J217" i="5" s="1"/>
  <c r="I218" i="5"/>
  <c r="J218" i="5" s="1"/>
  <c r="I228" i="5"/>
  <c r="J228" i="5" s="1"/>
  <c r="I229" i="5"/>
  <c r="J229" i="5" s="1"/>
  <c r="I236" i="5"/>
  <c r="J236" i="5" s="1"/>
  <c r="I237" i="5"/>
  <c r="J237" i="5" s="1"/>
  <c r="I246" i="5"/>
  <c r="J246" i="5" s="1"/>
  <c r="I254" i="5"/>
  <c r="J254" i="5" s="1"/>
  <c r="I262" i="5"/>
  <c r="J262" i="5" s="1"/>
  <c r="I263" i="5"/>
  <c r="J263" i="5" s="1"/>
  <c r="I270" i="5"/>
  <c r="J270" i="5" s="1"/>
  <c r="I271" i="5"/>
  <c r="J271" i="5" s="1"/>
  <c r="I278" i="5"/>
  <c r="J278" i="5" s="1"/>
  <c r="I279" i="5"/>
  <c r="J279" i="5" s="1"/>
  <c r="I286" i="5"/>
  <c r="J286" i="5" s="1"/>
  <c r="I287" i="5"/>
  <c r="J287" i="5" s="1"/>
  <c r="I294" i="5"/>
  <c r="J294" i="5" s="1"/>
  <c r="I295" i="5"/>
  <c r="J295" i="5" s="1"/>
  <c r="I302" i="5"/>
  <c r="J302" i="5" s="1"/>
  <c r="I303" i="5"/>
  <c r="J303" i="5" s="1"/>
  <c r="H7" i="14"/>
  <c r="I7" i="14" s="1"/>
  <c r="H9" i="14"/>
  <c r="I9" i="14" s="1"/>
  <c r="D9" i="14" s="1"/>
  <c r="H11" i="14"/>
  <c r="H13" i="14"/>
  <c r="H15" i="14"/>
  <c r="H17" i="14"/>
  <c r="J36" i="5" l="1"/>
  <c r="F36" i="8"/>
  <c r="E8" i="4" s="1"/>
  <c r="J250" i="5"/>
  <c r="I118" i="5"/>
  <c r="J118" i="5" s="1"/>
  <c r="I223" i="5"/>
  <c r="J223" i="5" s="1"/>
  <c r="I116" i="5"/>
  <c r="J116" i="5" s="1"/>
  <c r="J56" i="5"/>
  <c r="J6" i="5"/>
  <c r="I221" i="5"/>
  <c r="J221" i="5" s="1"/>
  <c r="J120" i="5" s="1"/>
  <c r="J103" i="5"/>
  <c r="J38" i="5"/>
  <c r="D15" i="14"/>
  <c r="D10" i="14"/>
  <c r="I10" i="14"/>
  <c r="D7" i="14"/>
  <c r="J63" i="5"/>
  <c r="D6" i="14"/>
  <c r="I15" i="14"/>
  <c r="I11" i="14"/>
  <c r="D11" i="14" s="1"/>
  <c r="J304" i="5"/>
  <c r="D14" i="14"/>
  <c r="J255" i="5"/>
  <c r="J245" i="5"/>
  <c r="I17" i="14"/>
  <c r="D17" i="14" s="1"/>
  <c r="I13" i="14"/>
  <c r="D13" i="14" s="1"/>
  <c r="I16" i="14"/>
  <c r="D16" i="14" s="1"/>
  <c r="I12" i="14"/>
  <c r="D12" i="14" s="1"/>
  <c r="I8" i="14"/>
  <c r="D8" i="14" s="1"/>
  <c r="J113" i="5" l="1"/>
  <c r="J5" i="5"/>
  <c r="E5" i="4" s="1"/>
  <c r="E9" i="4" l="1"/>
  <c r="E10" i="4" s="1"/>
</calcChain>
</file>

<file path=xl/sharedStrings.xml><?xml version="1.0" encoding="utf-8"?>
<sst xmlns="http://schemas.openxmlformats.org/spreadsheetml/2006/main" count="2875" uniqueCount="1300">
  <si>
    <t>长春宝能中心综合机电总承包施工工程</t>
  </si>
  <si>
    <t>工程量清单报价表</t>
  </si>
  <si>
    <t>投标人(盖章)：</t>
  </si>
  <si>
    <t>中国建筑第六工程局有限公司</t>
  </si>
  <si>
    <t>法定代表人(签字盖章)：</t>
  </si>
  <si>
    <t>委托代理人(签字)：</t>
  </si>
  <si>
    <t>编制时间：</t>
  </si>
  <si>
    <t>目    录</t>
  </si>
  <si>
    <t>1、</t>
  </si>
  <si>
    <t>编制说明</t>
  </si>
  <si>
    <t>2、</t>
  </si>
  <si>
    <t>安装工程总价汇总表</t>
  </si>
  <si>
    <t>3、</t>
  </si>
  <si>
    <t>分部分项清单报价表</t>
  </si>
  <si>
    <t>4、</t>
  </si>
  <si>
    <t>综合单价分析表</t>
  </si>
  <si>
    <t>5、</t>
  </si>
  <si>
    <t>措施项目清单与报价表</t>
  </si>
  <si>
    <t>5.1、</t>
  </si>
  <si>
    <t>措施项目计价分析表</t>
  </si>
  <si>
    <t>6、</t>
  </si>
  <si>
    <t>主要材料单价表</t>
  </si>
  <si>
    <t>7、</t>
  </si>
  <si>
    <t>甲限材料设备品牌一览表</t>
  </si>
  <si>
    <t>8、</t>
  </si>
  <si>
    <t>甲供材料、设备及其界面表</t>
  </si>
  <si>
    <t>9、</t>
  </si>
  <si>
    <t>零星项目计价表</t>
  </si>
  <si>
    <t>总   则</t>
  </si>
  <si>
    <t>工程名称：长春宝能中心项目综合机电总承包施工工程</t>
  </si>
  <si>
    <t>招标范围</t>
  </si>
  <si>
    <t>招标文件所述的工程内容；</t>
  </si>
  <si>
    <t>工程量清单单价编制依据：</t>
  </si>
  <si>
    <t>工程量为发包人模拟工程量，具体工程量以实际施工图为准；</t>
  </si>
  <si>
    <r>
      <rPr>
        <sz val="10"/>
        <rFont val="宋体"/>
        <family val="3"/>
        <charset val="134"/>
      </rPr>
      <t>工程量清单的综合单价为</t>
    </r>
    <r>
      <rPr>
        <b/>
        <sz val="10"/>
        <rFont val="宋体"/>
        <family val="3"/>
        <charset val="134"/>
      </rPr>
      <t>固定综合单价</t>
    </r>
    <r>
      <rPr>
        <sz val="10"/>
        <rFont val="宋体"/>
        <family val="3"/>
        <charset val="134"/>
      </rPr>
      <t>，包含人工费、材料费、机械费、施工水电、管理费、规费、利润以及除措施费以外所有费用。不会因人工费、物价、费率或汇率的变动而有所调整（除需按照合同价格调整方法调整），且作为工程变更签证及中期付款额的计算基础，除本合同另有规定，构成合同价款的项目单价一经发包人和承包人签订合同确定后不作调整；本工程量清单中在不同业态中的同一项目综合单价必须报价一致，如有不同的报价，以较低的为准。</t>
    </r>
  </si>
  <si>
    <r>
      <rPr>
        <sz val="10"/>
        <rFont val="宋体"/>
        <family val="3"/>
        <charset val="134"/>
      </rPr>
      <t>措施费：本次招标所有措施费项目均</t>
    </r>
    <r>
      <rPr>
        <b/>
        <sz val="10"/>
        <rFont val="宋体"/>
        <family val="3"/>
        <charset val="134"/>
      </rPr>
      <t xml:space="preserve">含税金，措施费用包干。                             </t>
    </r>
    <r>
      <rPr>
        <sz val="10"/>
        <rFont val="宋体"/>
        <family val="3"/>
        <charset val="134"/>
      </rPr>
      <t>其中：
(1)投标人应充分了解包含但不限于工地位置、道路、储存空间、装卸限制、交叉作业及任何其它影响投标报价的情况。除另有约定外，措施费用将不因漏缺项、清单工程量差异、开工工期的推延、施工工期的延长、经历冬雨季次数的增加、施工组织设计、施工进度及施工方案调整等因素而调整金额。
(2)措施费最终结算将按措施费清单已列项的项目金额，实际发生的未在清单列项措施费项目，视为单价已含在已列项清单项目单价中，不再额外计算费用；</t>
    </r>
  </si>
  <si>
    <t>以“项”为单位总价包干，结算时不会重新计算工程量,对应合同价款亦不会随施工条件、工程项目、工作内容、工程数量以及其他事项等的变化而调整(合同另有约定的除外)。</t>
  </si>
  <si>
    <t>各投标单位需认真填报综合单价分析表</t>
  </si>
  <si>
    <t>清单中已链接的公式和格式不得更改，各投标单位须自行检查链接公式正确性，投标人对链接公式的正确性负责。</t>
  </si>
  <si>
    <t>主要材料/设备价格均为不含税价格进行组价，甲限材料、设备在报价时必须标注品牌，品牌必须从甲方限定品牌中选取。</t>
  </si>
  <si>
    <t>综合单价分析表中主要材料价格应来自7表中主要材料单价表中价格。如发现有不一致，结算时按低价执行。</t>
  </si>
  <si>
    <t>工程量清单计算规则</t>
  </si>
  <si>
    <t>本次招标清单工程量清单计量规则:若清单中无特别标注说明，则执行《建设工程工程量清单计价规范》（GB50500-2013）《房屋建筑与装饰工程计量规范》（GB50854-2013）；若约定的工程量计算规则中没有适用的或能合理分解出或推断出相应的计算规则，则执行按图纸标示的理论净量进行相应工程量计算的原则；</t>
  </si>
  <si>
    <t>安装工程</t>
  </si>
  <si>
    <t>3.1.1</t>
  </si>
  <si>
    <t>所有按照相关电气规范必须要做而又不形成工程实体的调试、实验、检测费用在电气实验调整所列的清单中综合考虑，不得再增加工程造价。</t>
  </si>
  <si>
    <t>3.1.2</t>
  </si>
  <si>
    <t>结算时，同截面的电线、电缆执行本清单同截面的电线、电缆安装费。</t>
  </si>
  <si>
    <t>3.1.3</t>
  </si>
  <si>
    <t>清单漏项的项目综合单价确定不高于此报价水平，按合同约定新单价方式执行。</t>
  </si>
  <si>
    <t>3.1.4</t>
  </si>
  <si>
    <t>除清单列项外，水管试压、管道消毒、冲洗，电阻测试等项目合并到相应安装项目中，不另列项。</t>
  </si>
  <si>
    <t>3.1.5</t>
  </si>
  <si>
    <t>结算时，甲供材损耗率依据综合单价分析表中的损耗率确定。</t>
  </si>
  <si>
    <t>3.1.6</t>
  </si>
  <si>
    <t>本工程阀门材质DN≤50以下采用全铜阀门螺纹连接、DN&gt;50采用球磨铸铁阀体、铜制阀芯法兰连接，当清单描述中无明确阀体描述时，根据此描述进行报价；当一项清单有多个阀门种类描述时按第一种阀门描述进行报价，当实际工作与清单报价不符时只进行主材价格换算，差价只计取税金其它不计。</t>
  </si>
  <si>
    <t>其它说明</t>
  </si>
  <si>
    <t>零星项目计价表单价及费率不允许调整，投标单位不再报价竞争；</t>
  </si>
  <si>
    <t>招标人提供的工程量清单所列的工程量系本次招标评标的依据，投标人必须按招标人提供的清单进行报价，不得更改清单的内容和工程量数量；</t>
  </si>
  <si>
    <t>属于乙方合同范围但本清单未明确的，均视为包含在投标报价中；</t>
  </si>
  <si>
    <t>规费费率为综合费率，包含但不限于：养老保险、医疗保险、失业保险、工伤保险、残疾人就业保险、住房公积金、危险作业意外伤害保险等;规费综合费率包干。</t>
  </si>
  <si>
    <t>本表涉及金额除特别说明外，均为人民币币种；</t>
  </si>
  <si>
    <t>其它未详尽之处，详见招标文件的有关内容。</t>
  </si>
  <si>
    <t>序号</t>
  </si>
  <si>
    <t>项目名称</t>
  </si>
  <si>
    <t>计算基数</t>
  </si>
  <si>
    <t>费率</t>
  </si>
  <si>
    <t>总金额（元）</t>
  </si>
  <si>
    <t>备注</t>
  </si>
  <si>
    <t>一</t>
  </si>
  <si>
    <t>分部分项小计</t>
  </si>
  <si>
    <t>1+2+3+4+5</t>
  </si>
  <si>
    <t>给排水工程</t>
  </si>
  <si>
    <t>分部分项合计</t>
  </si>
  <si>
    <t>增补报价</t>
  </si>
  <si>
    <t>二</t>
  </si>
  <si>
    <t>最高取1%</t>
  </si>
  <si>
    <t>三</t>
  </si>
  <si>
    <t xml:space="preserve">措施项目费  </t>
  </si>
  <si>
    <t>措施费报价表合计</t>
  </si>
  <si>
    <t>总价包干价</t>
  </si>
  <si>
    <t>四</t>
  </si>
  <si>
    <t>竞争性税金</t>
  </si>
  <si>
    <t>（一 + 二）*税率</t>
  </si>
  <si>
    <t>提供增值税专用发票
为投标单位实际缴税</t>
  </si>
  <si>
    <t>五</t>
  </si>
  <si>
    <t>总价</t>
  </si>
  <si>
    <t>一 + 二 +三+四</t>
  </si>
  <si>
    <t>六</t>
  </si>
  <si>
    <t>清单外子目下浮率</t>
  </si>
  <si>
    <t>《吉林省安装计价定额》，人、材、机价格为该子目施工期间吉林工程造价信息价平均价（信息价中缺少部分由甲乙双方协商定价，不参与下浮），按照相关子目及相关文件计价</t>
  </si>
  <si>
    <r>
      <rPr>
        <b/>
        <u/>
        <sz val="10"/>
        <color rgb="FF000000"/>
        <rFont val="宋体"/>
        <family val="3"/>
        <charset val="134"/>
      </rPr>
      <t xml:space="preserve">  15  </t>
    </r>
    <r>
      <rPr>
        <b/>
        <sz val="10"/>
        <color rgb="FF000000"/>
        <rFont val="宋体"/>
        <family val="3"/>
        <charset val="134"/>
      </rPr>
      <t>%</t>
    </r>
  </si>
  <si>
    <t>填下浮率</t>
  </si>
  <si>
    <t>工程名称：长春宝能中心综合机电总承包施工工程</t>
  </si>
  <si>
    <t>项目名称、主要参数</t>
  </si>
  <si>
    <t>特征描述/工作内容</t>
  </si>
  <si>
    <t>单位</t>
  </si>
  <si>
    <t>工程量</t>
  </si>
  <si>
    <t>总工程量</t>
  </si>
  <si>
    <t>综合单价（元）</t>
  </si>
  <si>
    <t>综合总价
（元）</t>
  </si>
  <si>
    <t>A塔楼
（地上）</t>
  </si>
  <si>
    <t>B塔楼
（地上）</t>
  </si>
  <si>
    <t>C1、C2
地下室</t>
  </si>
  <si>
    <t>一、给排水部分</t>
  </si>
  <si>
    <t>（一）</t>
  </si>
  <si>
    <t>给水系统</t>
  </si>
  <si>
    <t>成套供水设备安装 (甲供)</t>
  </si>
  <si>
    <t>1.成套供水设备安装(甲供)；
2.控制柜安装(甲供)；
3.二次灌浆；
4.设备本体与本体联体的附件、管道等的清洗、安装；                 
5.配合调试；                                                 
6.满足设计图纸及规范要求。</t>
  </si>
  <si>
    <t>套</t>
  </si>
  <si>
    <t>给水泵安装（甲供）</t>
  </si>
  <si>
    <t>1.给水设备安装(甲供)；
2.控制柜安装(甲供)；
3.二次灌浆；
4.设备本体与本体联体的附件、管道等的清洗、安装；                 
5.配合调试；                                                      
6.满足设计图纸及规范要求。</t>
  </si>
  <si>
    <t>生活给水水箱采购安装                     水箱尺寸：5m*7m*3m；                 材质：304不锈钢；</t>
  </si>
  <si>
    <t>1.本体采购安装；
2.设备本体与本体联体的附件、管道等的清洗、安装；                 
3.满足设计图纸及规范要求。</t>
  </si>
  <si>
    <t>座</t>
  </si>
  <si>
    <t>生活给水水箱采购安装                     水箱尺寸：6.5m*5.5m*2.5m；                 材质：304不锈钢；</t>
  </si>
  <si>
    <t>装备式不锈钢水箱采购安装                     水箱尺寸：4.5m*4m*3m；                 材质：304不锈钢；</t>
  </si>
  <si>
    <t xml:space="preserve">隔油提升设备采购安装 
型号：WQ/T1000；
主泵Q=30m/h3 P=0.25MP N=4KW 2台；
辅泵N=1.5KW  1台。  </t>
  </si>
  <si>
    <t>1.采购、安装，包括与之连接的附件；                                
2.满足设计图纸及规范要求。</t>
  </si>
  <si>
    <t>紫外线消毒器采购安装  QL18-30  
Q=25m3/h    紫外线有效剂量不应低于40mJ/cm2     N=540w</t>
  </si>
  <si>
    <t>台</t>
  </si>
  <si>
    <t>紫外线消毒器采购安装 QL24-30 
Q=36m3/h    紫外线有效剂量不应低于40mJ/cm2    N=720w</t>
  </si>
  <si>
    <t>紫外线消毒器采购安装 QL16-30 
Q=20m3/h    紫外线有效剂量不应低于40mJ/cm2    N=480w</t>
  </si>
  <si>
    <t>紫外线消毒器采购安装  QL20-30 
Q=30m3/h    紫外线有效剂量不应低于40mJ/cm2    N=480w</t>
  </si>
  <si>
    <t>PPR管采购安装
规格型号：DN50 4级，S5系列；</t>
  </si>
  <si>
    <t>1.管道连接方式：热熔连接；
2.管道及配套管件采购安装；
3.试压、冲洗、消毒；
4.压槽、凿槽、恢复工作；
5.满足设计图纸技术要求。</t>
  </si>
  <si>
    <t>m</t>
  </si>
  <si>
    <t>PPR管采购安装
规格型号：DN40 4级，S5系列；</t>
  </si>
  <si>
    <t>1.管道连接方式：热熔连接；
2.管道及配套管件采购安装；
3.试压、冲洗、消毒；
4.压槽、凿槽、恢复工作；
5.支吊架制作、安装、除锈、防腐；
6.满足设计图纸技术要求。</t>
  </si>
  <si>
    <t>PPR管采购安装
规格型号：DN32 4级，S5系列；</t>
  </si>
  <si>
    <t>PPR管采购安装
规格型号：DN25 4级，S5系列；</t>
  </si>
  <si>
    <t>PPR管采购安装
规格型号：DN20 4级，S5系列；</t>
  </si>
  <si>
    <t>PPR管采购安装
规格型号：DN15 4级，S5系列；</t>
  </si>
  <si>
    <t>钢塑复合管采购安装
规格型号:DN200</t>
  </si>
  <si>
    <t>1.管道连接方式：沟槽连接                                 
2.管道、管件采购安装、刷油防腐；
3.套管制作安装；
4.试压、冲洗、消毒；
5.支吊架制作安装除锈、刷油；
6.满足设计图纸及规范要求。</t>
  </si>
  <si>
    <t>钢塑复合管采购安装
规格型号:DN150</t>
  </si>
  <si>
    <t>钢塑复合管采购安装
规格型号:DN100</t>
  </si>
  <si>
    <t>1.管道连接方式：螺纹连接                                 
2.管道、管件采购安装、刷油防腐；
3.套管制作安装；
4.试压、冲洗、消毒；
5.支吊架制作安装除锈、刷油；
6.满足设计图纸及规范要求。</t>
  </si>
  <si>
    <t>钢塑复合管采购安装
规格型号:DN80</t>
  </si>
  <si>
    <t>钢塑复合管采购安装
规格型号:DN70</t>
  </si>
  <si>
    <t>钢塑复合管采购安装
规格型号:DN50</t>
  </si>
  <si>
    <t>钢塑复合管采购安装
规格型号:DN40</t>
  </si>
  <si>
    <t>钢塑复合管采购安装
规格型号:DN32</t>
  </si>
  <si>
    <t>钢塑复合管采购安装
规格型号:DN25</t>
  </si>
  <si>
    <t>钢塑复合管采购安装
规格型号:DN20</t>
  </si>
  <si>
    <t>厚壁不锈钢管采购安装
规格型号:DN200 壁厚5mm</t>
  </si>
  <si>
    <t xml:space="preserve">1.管道连接方式：焊接；
2.管道、管件采购及安装、刷油防腐；                                        3.试压、冲洗、消毒；
4.支吊架制作安装除锈、刷油；                                                  
5.套管制作安装；                                              6.满足设计图纸及规范要求。                                          </t>
  </si>
  <si>
    <t>厚壁不锈钢管采购安装
规格型号:DN150 壁厚5mm</t>
  </si>
  <si>
    <t>厚壁不锈钢管采购安装
规格型号:DN100 壁厚4mm</t>
  </si>
  <si>
    <t>厚壁不锈钢管采购安装
规格型号:DN80 壁厚4mm</t>
  </si>
  <si>
    <t>厚壁不锈钢管采购安装
规格型号:DN70 壁厚4mm</t>
  </si>
  <si>
    <t>（二）</t>
  </si>
  <si>
    <t>排水系统</t>
  </si>
  <si>
    <t xml:space="preserve">潜水泵安装 (水泵、控制柜甲供) </t>
  </si>
  <si>
    <t>1.本体及控制柜安装(甲供)；
2.设备本体与本体联体的附件、管道等的清洗、安装；
3.配合调试；
4.满足设计图纸及设计要求。</t>
  </si>
  <si>
    <t>柔性接口机制排水铸铁管采购安装
规格型号:DN150</t>
  </si>
  <si>
    <t>1.管道连接方式：法兰连接；
2.管道、管件采购安装；
3.套管制作安装；                                   
3.通球试验、灌水试验；
4.支吊架制作安装除锈、刷油；）
5.管道刷油；
6.满足设计图纸及规范要求。</t>
  </si>
  <si>
    <t>柔性接口机制排水铸铁管采购安装
规格型号:DN100</t>
  </si>
  <si>
    <t>柔性接口机制排水铸铁管采购安装
规格型号:DN200</t>
  </si>
  <si>
    <t>1.管道连接方式：不锈钢卡箍连接
2.管道、管件采购安装；
3.套管制作安装；                                   
3.通球试验、灌水试验；
4.支吊架制作安装除锈、刷油；）
5.管道刷油；
6.满足设计图纸及规范要求。</t>
  </si>
  <si>
    <t>柔性接口机制排水铸铁管采购安装
规格型号:DN75</t>
  </si>
  <si>
    <t>柔性接口机制排水铸铁管采购安装
规格型号:DN50</t>
  </si>
  <si>
    <t>镀锌钢管（排水)采购安装
型号规格：DN150</t>
  </si>
  <si>
    <t>1.管道连接方式：焊接连接
2.管道、管件采购安装；
3.套管制作安装；                                   
3.通球试验、灌水试验；
4.支吊架制作安装除锈、刷油；）
5.管道刷油、防腐；
6.满足设计图纸及规范要求。</t>
  </si>
  <si>
    <t>镀锌钢管（排水)采购安装
型号规格：DN100</t>
  </si>
  <si>
    <t>内外壁热镀锌钢管采购安装
型号规格：DN100</t>
  </si>
  <si>
    <t>地漏采购安装
规格型号：DN100</t>
  </si>
  <si>
    <t>1.材质:铸铁；
2.采购、安装；
3.满足设计图纸及规范要求。</t>
  </si>
  <si>
    <t>个</t>
  </si>
  <si>
    <t>地漏采购安装
规格型号：DN50</t>
  </si>
  <si>
    <t>防爆地漏采购安装
规格型号：DN100</t>
  </si>
  <si>
    <t>1.材质:UPVC
2.采购、安装</t>
  </si>
  <si>
    <t>清扫口采购安装--DN100</t>
  </si>
  <si>
    <t>1.材质:铸铁
2.采购、安装</t>
  </si>
  <si>
    <t>清扫口采购安装--DN150</t>
  </si>
  <si>
    <t>（三）</t>
  </si>
  <si>
    <t>雨水系统</t>
  </si>
  <si>
    <t>加厚镀锌钢管采购安装
规格型号：DN150</t>
  </si>
  <si>
    <t>1.管道连接方式：焊接
2.管道、管件采购安装                                   
3.套管制作安装
4.试压、冲洗
5.支吊架制作安装除锈、刷油
6.满足设计图纸及规范要求</t>
  </si>
  <si>
    <t>米</t>
  </si>
  <si>
    <t>加厚镀锌钢管采购安装
规格型号：DN100</t>
  </si>
  <si>
    <t>加厚镀锌钢管采购安装
规格型号：DN200</t>
  </si>
  <si>
    <t>双壁波纹塑料排水管采购安装
规格型号：DN100</t>
  </si>
  <si>
    <t>1.管道连接方式：粘接
2.管道、管件采购安装                                   
3.套管制作安装
4.试压、冲洗
5.支吊架制作安装除锈、刷油
6.满足设计图纸及规范要求</t>
  </si>
  <si>
    <t>双壁波纹塑料排水管采购安装
规格型号：DN200</t>
  </si>
  <si>
    <t>雨水斗采购安装--DN100</t>
  </si>
  <si>
    <t>1.材质：铸铁
2.设备采购、安装
3.满足设计图纸及规范要求</t>
  </si>
  <si>
    <t>（四）</t>
  </si>
  <si>
    <t>阀门附件</t>
  </si>
  <si>
    <t>截止阀采购安装-DN50</t>
  </si>
  <si>
    <t>1.材质：铜截止阀
2.连接方式：螺纹连接
3.本体采购及安装调试
4.满足设计图纸及设计要求</t>
  </si>
  <si>
    <t>截止阀采购安装-DN40</t>
  </si>
  <si>
    <t>截止阀采购安装-DN32</t>
  </si>
  <si>
    <t>截止阀采购安装-DN25</t>
  </si>
  <si>
    <t>截止阀采购安装-DN20</t>
  </si>
  <si>
    <t>截止阀采购安装-DN15</t>
  </si>
  <si>
    <t>闸阀采购安装-DN200</t>
  </si>
  <si>
    <t>1.材质：铸钢闸阀
2.连接方式：法兰连接
3.本体采购及安装调试
4.满足设计图纸及规范要求</t>
  </si>
  <si>
    <t>闸阀采购安装-DN150</t>
  </si>
  <si>
    <t>闸阀采购安装-DN100</t>
  </si>
  <si>
    <t>闸阀采购安装-DN80</t>
  </si>
  <si>
    <t>闸阀采购安装-DN70</t>
  </si>
  <si>
    <t>止回阀采购安装-DN200</t>
  </si>
  <si>
    <t>1.材质：铸钢止回阀
2.连接方式：法兰连接
3.本体采购及安装调试
4.满足设计图纸及规范要求</t>
  </si>
  <si>
    <t>止回阀采购安装-DN150</t>
  </si>
  <si>
    <t>止回阀采购安装-DN100</t>
  </si>
  <si>
    <t>止回阀采购安装-DN80</t>
  </si>
  <si>
    <t>浮球阀采购安装-DN100</t>
  </si>
  <si>
    <t>1.名称：过滤活塞式遥控浮球阀
1.连接方式：法兰连接
2.本体采购及安装调试
3.满足设计图纸及规范要求</t>
  </si>
  <si>
    <t>浮球阀采购安装-DN80</t>
  </si>
  <si>
    <t>水表采购安装--DN200
规格型号：远传型</t>
  </si>
  <si>
    <t>1.连接方式：法兰连接
2.组件：含同规格表前阀1个
3.水表、阀门、法兰采购安装
4.满足设计图纸及规范要求</t>
  </si>
  <si>
    <t>组</t>
  </si>
  <si>
    <t>水表采购安装--DN150
规格型号：远传型</t>
  </si>
  <si>
    <t>水表采购安装--DN100
规格型号：远传型</t>
  </si>
  <si>
    <t>水表采购安装--DN80
规格型号：远传型</t>
  </si>
  <si>
    <t>水表采购安装--DN50
规格型号：远传型</t>
  </si>
  <si>
    <t>水表采购安装--DN40
规格型号：远传型</t>
  </si>
  <si>
    <t>水表采购安装--DN25
规格型号：远传型</t>
  </si>
  <si>
    <t>1.连接方式：螺纹连接
2.组件：含同规格表前阀1个
3.水表、阀门、法兰采购安装
4.满足设计图纸及规范要求</t>
  </si>
  <si>
    <t>水表采购安装--DN20
规格型号：远传型</t>
  </si>
  <si>
    <t>水表采购安装--DN15
规格型号：远传型</t>
  </si>
  <si>
    <t>水表采购安装--DN200
规格型号：IC卡型</t>
  </si>
  <si>
    <t>水表采购安装--DN150
规格型号：IC卡型</t>
  </si>
  <si>
    <t>水表采购安装--DN100
规格型号：IC卡型</t>
  </si>
  <si>
    <t>水表采购安装--DN80
规格型号：IC卡型</t>
  </si>
  <si>
    <t>水表采购安装--DN50
规格型号：IC卡型</t>
  </si>
  <si>
    <t>水表采购安装--DN40
规格型号：IC卡型</t>
  </si>
  <si>
    <t>水表采购安装--DN25
规格型号：IC卡型</t>
  </si>
  <si>
    <t>水表采购安装--DN20
规格型号：IC卡型</t>
  </si>
  <si>
    <t>水表采购安装--DN15
规格型号：IC卡型</t>
  </si>
  <si>
    <t>除污器采购安装-DN200</t>
  </si>
  <si>
    <t>1.连接方式：法兰连接
3.本体、阀门、法兰采购安装
3.满足设计图纸及规范要求</t>
  </si>
  <si>
    <t>冲洗栓采购安装-DN20</t>
  </si>
  <si>
    <t>1.连接方式：螺纹连接
3.本体、阀门采购安装
3.满足设计图纸及规范要求</t>
  </si>
  <si>
    <t>自动排气阀采购安装
规格型号：DN25</t>
  </si>
  <si>
    <t>1.材质：铜；
2.连接方式：螺纹连接；
3.本体采购及安装（含同规格截止阀1个）；
4.满足设计图纸及规范要求；</t>
  </si>
  <si>
    <t>自动排气阀采购安装
规格型号：DN20</t>
  </si>
  <si>
    <t>（五）</t>
  </si>
  <si>
    <t>室外给排水</t>
  </si>
  <si>
    <t>室外给水PE管采购安装
规格型号：DN200
SDR17.6, PE100级,工作压力1.6MPa</t>
  </si>
  <si>
    <t>1.管道连接方式：热熔连接；
2.管道、管件、电容套筒采购安装调试安装；
3.试压、冲洗、消毒；
5.安装部位：埋地；
6.含土方、垫层、回填；
7.满足设计图纸及规范要求；</t>
  </si>
  <si>
    <t>HDPE高密度聚乙烯双壁波纹排水塑料管
规格型号：DN200
管材环刚度采用SN8</t>
  </si>
  <si>
    <t>1.管道连接方式：承插橡胶圈连接；
2.管道及配套管件采购安装；
3.试压、冲洗、消毒；
5.安装部位：埋地；
6.含土方、垫层、回填；
7.满足设计图纸及规范要求；</t>
  </si>
  <si>
    <t>HDPE高密度聚乙烯双壁波纹排水塑料管
规格型号：DN400
管材环刚度采用SN8</t>
  </si>
  <si>
    <t>HDPE高密度聚乙烯双壁波纹排水塑料管
规格型号：DN300
管材环刚度采用SN8</t>
  </si>
  <si>
    <t>1.管道连接方式：承插橡胶圈连接；
2.管道及配套管件采购安装；
3.试压、冲洗、消毒；
5.安装部位：埋地；
6.含土方、垫层、回填；
8.满足设计图纸及规范要求；</t>
  </si>
  <si>
    <t>钢筋混凝土方形水表井，做法详见国家标准图集05S502</t>
  </si>
  <si>
    <t>1.材质：钢筋混凝土
2.井座井盖：重型井圈和井盖
3.含垫层、砖砌体、砖拱、底板、盖板、井盖及制作、踏步等 
4.综合考虑土方开挖、回填</t>
  </si>
  <si>
    <r>
      <rPr>
        <sz val="10"/>
        <color theme="1"/>
        <rFont val="宋体"/>
        <family val="3"/>
        <charset val="134"/>
        <scheme val="minor"/>
      </rPr>
      <t>预制混凝土雨水检查井
规格型号：</t>
    </r>
    <r>
      <rPr>
        <sz val="10"/>
        <color theme="1"/>
        <rFont val="宋体"/>
        <family val="3"/>
        <charset val="134"/>
      </rPr>
      <t>φ</t>
    </r>
    <r>
      <rPr>
        <sz val="10"/>
        <color theme="1"/>
        <rFont val="宋体"/>
        <family val="3"/>
        <charset val="134"/>
        <scheme val="minor"/>
      </rPr>
      <t>1000</t>
    </r>
  </si>
  <si>
    <t>1.材质：预制砼
2.井座井盖：重型井圈和井盖
3.含井基、井墙砌筑、抹面、勾缝、座浆、接管、踏步、导流槽等 
4.综合考虑土方、回填</t>
  </si>
  <si>
    <t>单箅雨水口</t>
  </si>
  <si>
    <t xml:space="preserve">1.材质：砖砌
2.雨水口：铸铁或复合塑料
3.含井基、井墙砌筑、抹面、勾缝、座浆、接管、踏步、导流槽等
4.综合考虑土方、回填 </t>
  </si>
  <si>
    <t>预制混凝土污水检查井
规格型号：φ1000</t>
  </si>
  <si>
    <t>隔油池采购安装
规格型号： ZG-3F 有效容积3m3</t>
  </si>
  <si>
    <t>1.材质：砖砌
2.本体制作安装
3.综合考虑土方、回填</t>
  </si>
  <si>
    <t>m2</t>
  </si>
  <si>
    <t>项</t>
  </si>
  <si>
    <t>管道电伴热</t>
  </si>
  <si>
    <t>柱</t>
  </si>
  <si>
    <t>智能电磁流量计外加流量计算仪
规格型号：KTLDE-350 N=100W</t>
  </si>
  <si>
    <t>智能电磁流量计外加流量计算仪
规格型号：KTLDE-300 N=100W</t>
  </si>
  <si>
    <t>气候补偿器
规格型号：DN350</t>
  </si>
  <si>
    <t>智能电磁流量计外加流量计算仪
规格型号：KTLDE-200 N=100W</t>
  </si>
  <si>
    <t>智能电磁流量计外加流量计算仪
规格型号：KTLDE-150 N=100W</t>
  </si>
  <si>
    <t>配电箱（柜）工程</t>
  </si>
  <si>
    <t>配电箱安装(甲供)</t>
  </si>
  <si>
    <t>1.接地连接
2.落地安装                                                      
3.基础槽钢制作、安装</t>
  </si>
  <si>
    <t>配电箱安装  (甲供)
规格型号：箱体半周长0.5m</t>
  </si>
  <si>
    <t xml:space="preserve">1.配电箱安装、接地连接
2.明装或暗装
3.满足设计图纸及规范要求                                                      </t>
  </si>
  <si>
    <t>配电箱安装  (甲供)
规格型号：箱体半周长1.0m</t>
  </si>
  <si>
    <t>配电箱安装  (甲供)
规格型号：箱体半周长1.5m</t>
  </si>
  <si>
    <t>配电箱安装  (甲供)
规格型号：箱体半周长2.5m</t>
  </si>
  <si>
    <t>配电箱安装  (甲供)
规格型号：箱体半周长3.0m</t>
  </si>
  <si>
    <t>电缆桥架工程</t>
  </si>
  <si>
    <t xml:space="preserve">热镀锌梯式桥架采购安装
规格型号：800*200 </t>
  </si>
  <si>
    <t>1.桥架（含弯头等）采购安装、接地连接
2.支吊架制作安装，除锈，刷漆
3.满足设计图纸及规范要求</t>
  </si>
  <si>
    <t xml:space="preserve">热镀锌梯式桥架采购安装
规格型号：600*200 </t>
  </si>
  <si>
    <t xml:space="preserve">热镀锌梯式桥架采购安装
规格型号：500*200 </t>
  </si>
  <si>
    <t xml:space="preserve">热镀锌梯式桥架采购安装
规格型号：400*200 </t>
  </si>
  <si>
    <t>热镀锌槽式桥架采购安装
规格型号：800*200</t>
  </si>
  <si>
    <t>热镀锌槽式桥架采购安装
规格型号：600*200</t>
  </si>
  <si>
    <t>热镀锌槽式桥架采购安装
规格型号：500*200</t>
  </si>
  <si>
    <t>热镀锌槽式桥架采购安装
规格型号：400*200</t>
  </si>
  <si>
    <t>热镀锌槽式桥架采购安装
规格型号：300*200</t>
  </si>
  <si>
    <t>热镀锌槽式桥架采购安装
规格型号：200*200</t>
  </si>
  <si>
    <t>热镀锌槽式桥架采购安装
规格型号：600*150</t>
  </si>
  <si>
    <t>热镀锌槽式桥架采购安装
规格型号：500*150</t>
  </si>
  <si>
    <t>热镀锌槽式桥架采购安装
规格型号：400*150</t>
  </si>
  <si>
    <t>热镀锌槽式桥架采购安装
规格型号：300*150</t>
  </si>
  <si>
    <t>热镀锌槽式桥架采购安装
规格型号：200*150</t>
  </si>
  <si>
    <t>热镀锌槽式桥架采购安装
规格型号：500*100</t>
  </si>
  <si>
    <t>热镀锌槽式桥架采购安装
规格型号：400*100</t>
  </si>
  <si>
    <t>热镀锌槽式桥架采购安装
规格型号：300*100</t>
  </si>
  <si>
    <t>热镀锌槽式桥架采购安装
规格型号：200*100</t>
  </si>
  <si>
    <t>热镀锌槽式桥架采购安装
规格型号：100*100</t>
  </si>
  <si>
    <t>热镀锌槽式桥架采购安装
规格型号：200*70</t>
  </si>
  <si>
    <t>热镀锌槽式桥架采购安装
规格型号：200*50</t>
  </si>
  <si>
    <t>热镀锌槽式桥架采购安装
规格型号：100*50</t>
  </si>
  <si>
    <r>
      <rPr>
        <sz val="10"/>
        <color theme="1"/>
        <rFont val="宋体"/>
        <family val="3"/>
        <charset val="134"/>
        <scheme val="minor"/>
      </rPr>
      <t>封闭式密集型母线安装（甲供）
规格型号：每相电流</t>
    </r>
    <r>
      <rPr>
        <sz val="10"/>
        <color theme="1"/>
        <rFont val="宋体"/>
        <family val="3"/>
        <charset val="134"/>
      </rPr>
      <t>≤</t>
    </r>
    <r>
      <rPr>
        <sz val="10"/>
        <color theme="1"/>
        <rFont val="宋体"/>
        <family val="3"/>
        <charset val="134"/>
        <scheme val="minor"/>
      </rPr>
      <t xml:space="preserve">400A
</t>
    </r>
  </si>
  <si>
    <t>1.绝缘测试、安装就位、接地连接；
2.包含连接器、封头、弹簧支架、连接铜排等一切连接件暗装；
3.支架制作安装，除锈，刷漆；
4.满足设计图纸及规范要求；</t>
  </si>
  <si>
    <r>
      <rPr>
        <sz val="10"/>
        <color theme="1"/>
        <rFont val="宋体"/>
        <family val="3"/>
        <charset val="134"/>
        <scheme val="minor"/>
      </rPr>
      <t>封闭式密集型母线安装（甲供）
规格型号：每相电流</t>
    </r>
    <r>
      <rPr>
        <sz val="10"/>
        <color theme="1"/>
        <rFont val="宋体"/>
        <family val="3"/>
        <charset val="134"/>
      </rPr>
      <t>≤</t>
    </r>
    <r>
      <rPr>
        <sz val="10"/>
        <color theme="1"/>
        <rFont val="宋体"/>
        <family val="3"/>
        <charset val="134"/>
        <scheme val="minor"/>
      </rPr>
      <t xml:space="preserve">800A
</t>
    </r>
  </si>
  <si>
    <r>
      <rPr>
        <sz val="10"/>
        <color theme="1"/>
        <rFont val="宋体"/>
        <family val="3"/>
        <charset val="134"/>
        <scheme val="minor"/>
      </rPr>
      <t>封闭式密集型母线安装（甲供）
规格型号：每相电流</t>
    </r>
    <r>
      <rPr>
        <sz val="10"/>
        <color theme="1"/>
        <rFont val="宋体"/>
        <family val="3"/>
        <charset val="134"/>
      </rPr>
      <t>≤</t>
    </r>
    <r>
      <rPr>
        <sz val="10"/>
        <color theme="1"/>
        <rFont val="宋体"/>
        <family val="3"/>
        <charset val="134"/>
        <scheme val="minor"/>
      </rPr>
      <t xml:space="preserve">1250A
</t>
    </r>
  </si>
  <si>
    <r>
      <rPr>
        <sz val="10"/>
        <color theme="1"/>
        <rFont val="宋体"/>
        <family val="3"/>
        <charset val="134"/>
        <scheme val="minor"/>
      </rPr>
      <t>封闭式密集型母线安装（甲供）
规格型号：每相电流</t>
    </r>
    <r>
      <rPr>
        <sz val="10"/>
        <color theme="1"/>
        <rFont val="宋体"/>
        <family val="3"/>
        <charset val="134"/>
      </rPr>
      <t>≤</t>
    </r>
    <r>
      <rPr>
        <sz val="10"/>
        <color theme="1"/>
        <rFont val="宋体"/>
        <family val="3"/>
        <charset val="134"/>
        <scheme val="minor"/>
      </rPr>
      <t xml:space="preserve">2000A
</t>
    </r>
  </si>
  <si>
    <t>母线插接箱（分线箱）安装 （甲供）
规格型号：≤100A</t>
  </si>
  <si>
    <t>1.本体安装、接地连接                                                   
2.导线接驳、接地                                                
3.满足设计图纸及规范要求</t>
  </si>
  <si>
    <t>母线插接箱（分线箱）安装 （甲供）
规格型号：≤300A</t>
  </si>
  <si>
    <t>母线插接箱（分线箱）安装 （甲供）
规格型号：≤600A</t>
  </si>
  <si>
    <t>母线插接箱（分线箱）安装 （甲供）
规格型号：≤1000A</t>
  </si>
  <si>
    <t>母线始端箱安装 （甲供）
规格型号：≤400A</t>
  </si>
  <si>
    <t>1.终端箱、始端箱安装、接地连接                                                    
2.导线接驳、接地                                                
3.满足设计图纸及规范要求</t>
  </si>
  <si>
    <t>母线始端箱安装 （甲供）
规格型号：≤800A</t>
  </si>
  <si>
    <t>母线始端箱安装 （甲供）
规格型号：≤1250A</t>
  </si>
  <si>
    <t>母线始端箱安装 （甲供）
规格型号：≤2000A</t>
  </si>
  <si>
    <t>柔性矿物绝缘电缆安装（甲供）
规格型号：电缆截面≤10mm2（四芯）</t>
  </si>
  <si>
    <t>1.电缆安装、电缆头制作安装
2.桥架揭盖、电缆整理；
3.甲供材范围：电缆                                        
4.满足设计图纸及规范要求</t>
  </si>
  <si>
    <t>柔性矿物绝缘电缆安装（甲供）
规格型号：电缆截面≤16mm2（四芯）</t>
  </si>
  <si>
    <t>柔性矿物绝缘电缆安装（甲供）
规格型号：电缆截面≤35mm2（四芯）</t>
  </si>
  <si>
    <t>柔性矿物绝缘电缆安装（甲供）
规格型号：电缆截面≤50mm2（四芯）</t>
  </si>
  <si>
    <t>柔性矿物绝缘电缆安装（甲供）
规格型号：电缆截面≤10mm2（五芯）</t>
  </si>
  <si>
    <t>柔性矿物绝缘电缆安装（甲供）
规格型号：电缆截面≤16mm2（五芯））</t>
  </si>
  <si>
    <t>柔性矿物绝缘电缆安装（甲供）
规格型号：电缆截面≤35mm2（五芯）</t>
  </si>
  <si>
    <t>柔性矿物绝缘电缆安装（甲供）
规格型号：电缆截面≤50mm2（五芯）</t>
  </si>
  <si>
    <t>柔性矿物绝缘电缆安装（甲供）
规格型号：电缆截面≤35mm2（单芯）</t>
  </si>
  <si>
    <t>柔性矿物绝缘电缆安装（甲供）
规格型号：电缆截面≤50mm2（单芯）</t>
  </si>
  <si>
    <t>柔性矿物绝缘电缆安装（甲供）
规格型号：电缆截面≤70mm2（单芯）</t>
  </si>
  <si>
    <t>柔性矿物绝缘电缆安装（甲供）
规格型号：电缆截面≤120mm2（单芯）</t>
  </si>
  <si>
    <t>柔性矿物绝缘电缆安装（甲供）
规格型号：电缆截面≤240mm2（单芯）</t>
  </si>
  <si>
    <t>低烟无卤交联聚乙烯铜芯电缆安装（甲供）
规格型号：电缆截面≤10mm2</t>
  </si>
  <si>
    <t>低烟无卤交联聚乙烯铜芯电缆安装（甲供）
规格型号：电缆截面≤16mm2</t>
  </si>
  <si>
    <t>低烟无卤交联聚乙烯铜芯电缆安装（甲供）
规格型号：电缆截面≤35mm2</t>
  </si>
  <si>
    <t>低烟无卤交联聚乙烯铜芯电缆安装（甲供）
规格型号：电缆截面≤50mm2</t>
  </si>
  <si>
    <t>低烟无卤交联聚乙烯铜芯电缆安装（甲供）
规格型号：电缆截面≤70mm2</t>
  </si>
  <si>
    <t>低烟无卤交联聚乙烯铜芯电缆安装（甲供）
规格型号：电缆截面≤120mm2</t>
  </si>
  <si>
    <t>低烟无卤交联聚乙烯铜芯电缆安装（甲供）
规格型号：电缆截面≤240mm2</t>
  </si>
  <si>
    <t>低烟无卤交联聚乙烯铜芯电缆安装（甲供）
规格型号：电缆截面≤10mm2（四芯）</t>
  </si>
  <si>
    <t>低烟无卤交联聚乙烯铜芯电缆安装（甲供）
规格型号：电缆截面≤16mm2（四芯）</t>
  </si>
  <si>
    <t>低烟无卤交联聚乙烯铜芯电缆安装（甲供）
规格型号：电缆截面≤35mm2（四芯）</t>
  </si>
  <si>
    <t>低烟无卤交联聚乙烯铜芯电缆安装（甲供）
规格型号：电缆截面≤50mm2（四芯）</t>
  </si>
  <si>
    <t>低烟无卤交联聚乙烯铜芯电缆安装（甲供）
规格型号：电缆截面≤70mm2（四芯）</t>
  </si>
  <si>
    <t>低烟无卤交联聚乙烯铜芯电缆安装（甲供）
规格型号：电缆截面≤120mm2（四芯）</t>
  </si>
  <si>
    <t>低烟无卤交联聚乙烯铜芯电缆安装（甲供）
规格型号：电缆截面≤240mm2（四芯）</t>
  </si>
  <si>
    <t>低烟无卤交联聚乙烯铜芯电缆安装（甲供）
规格型号：电缆截面≤10mm2（五芯）</t>
  </si>
  <si>
    <t>低烟无卤交联聚乙烯铜芯电缆安装（甲供）
规格型号：电缆截面≤16mm2（五芯）</t>
  </si>
  <si>
    <t>低烟无卤交联聚乙烯铜芯电缆安装（甲供）
规格型号：电缆截面≤35mm2（五芯）</t>
  </si>
  <si>
    <t>低烟无卤交联聚乙烯铜芯电缆安装（甲供）
规格型号：电缆截面≤50mm2（五芯）</t>
  </si>
  <si>
    <t>低烟无卤交联聚乙烯铜芯电缆安装（甲供）
规格型号：电缆截面≤70mm2（五芯）</t>
  </si>
  <si>
    <t>低烟无卤交联聚乙烯铜芯电缆安装（甲供）
规格型号：电缆截面≤240mm2（五芯）</t>
  </si>
  <si>
    <t>低烟无卤交联聚乙烯铜芯电缆安装（甲供）
规格型号：电缆截面≤10mm2（六芯）</t>
  </si>
  <si>
    <t>低烟无卤交联聚乙烯铜芯电缆安装（甲供）
规格型号：电缆截面≤16mm2（六芯）</t>
  </si>
  <si>
    <t>低烟无卤交联聚乙烯铜芯电缆安装（甲供）
规格型号：电缆截面≤35mm2（六芯）</t>
  </si>
  <si>
    <t>低烟无卤交联聚乙烯铜芯电缆安装（甲供）
规格型号：电缆截面≤50mm2（六芯）</t>
  </si>
  <si>
    <t>低烟无卤交联聚乙烯铜芯电缆安装（甲供）
规格型号：电缆截面≤70mm2（六芯）</t>
  </si>
  <si>
    <t>低烟无卤交联聚乙烯铜芯电缆安装（甲供）
规格型号：电缆截面≤120mm2（六芯）</t>
  </si>
  <si>
    <t>低烟无卤交联聚乙烯铜芯电缆安装（甲供）
规格型号：电缆截面≤240mm2（六芯）</t>
  </si>
  <si>
    <t>配线安装（甲供）
规格型号：导线截面≤1.5mm2</t>
  </si>
  <si>
    <t xml:space="preserve">1.穿引线、扫管、涂滑石粉、穿线、编号、接焊包头
2.满足设计图纸及规范要求                  </t>
  </si>
  <si>
    <t>配线安装（甲供）
规格型号：导线截面≤2.5mm2</t>
  </si>
  <si>
    <t>配线安装（甲供）
规格型号：导线截面≤4mm2</t>
  </si>
  <si>
    <t>配线安装（甲供）
规格型号：导线截面≤6mm2</t>
  </si>
  <si>
    <t>配线安装（甲供）
规格型号：导线截面≤10mm2</t>
  </si>
  <si>
    <t>配线安装（甲供）
规格型号：导线截面≤16mm2</t>
  </si>
  <si>
    <t>配线安装（甲供）
规格型号：导线截面≤25mm2</t>
  </si>
  <si>
    <t>配线安装（甲供）
规格型号：导线截面≤35mm2</t>
  </si>
  <si>
    <t>配线安装（甲供）
规格型号：导线截面≤50mm2</t>
  </si>
  <si>
    <t>配线安装（甲供）
规格型号：导线截面≤70mm2</t>
  </si>
  <si>
    <t>接线箱采购安装
规格型号：200*200</t>
  </si>
  <si>
    <t>1.本体采购安装
2.材质：铁质
3.满足设计图纸及规范要求</t>
  </si>
  <si>
    <t>接线箱采购安装
规格型号：300*300</t>
  </si>
  <si>
    <t>接线箱采购安装
规格型号：400*400</t>
  </si>
  <si>
    <t>防火堵洞（配电柜）</t>
  </si>
  <si>
    <t>1.防火堵洞材料所需材料采购、施工；
2.满足设计图纸及规范要求；</t>
  </si>
  <si>
    <t>处</t>
  </si>
  <si>
    <t>防火堵洞（桥架、母线）</t>
  </si>
  <si>
    <t>防火堵洞（保护管）</t>
  </si>
  <si>
    <t>电缆转接箱安装（甲供）</t>
  </si>
  <si>
    <t>1.转接箱安装                                                      
2.导线接驳、接地
3.满足设计图纸及规范要求</t>
  </si>
  <si>
    <t>套接紧定式镀锌钢导管采购安装(明配)
规格型号：JDG16</t>
  </si>
  <si>
    <t>1.电气配管、线盒及附件采购安装；
2.支吊架采购安装                                                  
3.满足设计图纸及规范要求；</t>
  </si>
  <si>
    <t>套接紧定式镀锌钢导管采购安装(明配)
规格型号：JDG20</t>
  </si>
  <si>
    <t>套接紧定式镀锌钢导管采购安装(明配)
规格型号：JDG25</t>
  </si>
  <si>
    <t>套接紧定式镀锌钢导管采购安装(明配)
规格型号：JDG32</t>
  </si>
  <si>
    <t>套接紧定式镀锌钢导管采购安装(明配)
规格型号：JDG40</t>
  </si>
  <si>
    <t>套接紧定式镀锌钢导管采购安装(明配)
规格型号：JDG50</t>
  </si>
  <si>
    <t>套接紧定式镀锌钢导管采购安装(暗配)
规格型号：JDG16</t>
  </si>
  <si>
    <t>1.电气配管、线盒及附件采购安装；
2.放线、凿槽、恢复；
3.满足设计图纸及规范要求</t>
  </si>
  <si>
    <t>套接紧定式镀锌钢导管采购安装(暗配)
规格型号：JDG20</t>
  </si>
  <si>
    <t>套接紧定式镀锌钢导管采购安装(暗配)
规格型号：JDG25</t>
  </si>
  <si>
    <t>套接紧定式镀锌钢导管采购安装(暗配)
规格型号：JDG32</t>
  </si>
  <si>
    <t>套接紧定式镀锌钢导管采购安装(暗配)
规格型号：JDG40</t>
  </si>
  <si>
    <t>套接紧定式镀锌钢导管采购安装(暗配)
规格型号：JDG50</t>
  </si>
  <si>
    <t>镀锌钢管采购安装（明配）
规格型号：SC15</t>
  </si>
  <si>
    <t>镀锌钢管采购安装（明配）
规格型号：SC20</t>
  </si>
  <si>
    <t>镀锌钢管采购安装（明配）
规格型号：SC25</t>
  </si>
  <si>
    <t>镀锌钢管采购安装（明配）
规格型号：SC32</t>
  </si>
  <si>
    <t>镀锌钢管采购安装（明配）
规格型号：SC40</t>
  </si>
  <si>
    <t>镀锌钢管采购安装（暗配）
规格型号：SC15</t>
  </si>
  <si>
    <t>镀锌钢管采购安装（暗配）
规格型号：SC20</t>
  </si>
  <si>
    <t>镀锌钢管采购安装（暗配）
规格型号：SC25</t>
  </si>
  <si>
    <t>镀锌钢管采购安装（暗配）
规格型号：SC32</t>
  </si>
  <si>
    <t>镀锌钢管采购安装（暗配）
规格型号：SC40</t>
  </si>
  <si>
    <t>镀锌钢管采购安装（暗配）
规格型号：SC50</t>
  </si>
  <si>
    <t>镀锌钢管采购安装（明配）
规格型号：SC65</t>
  </si>
  <si>
    <t>镀锌钢管采购安装（明配）
规格型号：SC80</t>
  </si>
  <si>
    <t>镀锌钢管采购安装（明配）
规格型号：SC100</t>
  </si>
  <si>
    <t>镀锌钢管采购安装（明配）
规格型号：SC125</t>
  </si>
  <si>
    <t>镀锌钢管采购安装（明配）
规格型号：SC150</t>
  </si>
  <si>
    <t>PVC塑料管采购安装（暗配）
规格型号：PVC20</t>
  </si>
  <si>
    <t>1.电气配管、线盒及附件采购安装；
2.放线、凿槽、恢复；
3.满足设计图纸及规范要求；</t>
  </si>
  <si>
    <t>PVC塑料管采购安装（暗配）
规格型号：PVC25</t>
  </si>
  <si>
    <t>PVC塑料管采购安装（暗配）
规格型号：PVC32</t>
  </si>
  <si>
    <t>防雷接地系统</t>
  </si>
  <si>
    <t>接地极
规格型号：热镀锌扁钢40*4</t>
  </si>
  <si>
    <t>1.本体施工；
2.本体与所需接地设备材料可靠连接；
3.满足设计图纸及规范要求；</t>
  </si>
  <si>
    <t>接地母线
规格型号：镀锌扁钢40*4</t>
  </si>
  <si>
    <t>接地母线线
规格型号：镀锌扁钢50*4</t>
  </si>
  <si>
    <t>接地母线
规格型号：WDZD-BYJ-1*50</t>
  </si>
  <si>
    <t>避雷网
规格型号：φ10热镀锌圆钢</t>
  </si>
  <si>
    <t>1.本体施工；
2.接地支架制作安装；
3.满足设计图纸及规范要求；</t>
  </si>
  <si>
    <t>均压环</t>
  </si>
  <si>
    <t>1.利用圈梁钢筋，焊接闭合，与引下线连接；
2.满足设计图纸及规范要求；</t>
  </si>
  <si>
    <t>避雷引下线</t>
  </si>
  <si>
    <t>1.利用竖向柱筋，焊接上下贯通；
2.包括与接地网、接地极连接；门窗接地、等电位接地预留；
3.断接卡子制作安装和测试盒预埋安装；
4.满足设计图纸及规范要求；</t>
  </si>
  <si>
    <t>总等电位采购安装</t>
  </si>
  <si>
    <t>1.总等电位箱采购安装；
2.等电位端子焊接；
3.满足设计图纸及规范要求；</t>
  </si>
  <si>
    <t>局部等电位采购安装</t>
  </si>
  <si>
    <t>1.局部等电位箱采购安装；
2.等电位端子焊接；
3.满足设计图纸及规范要求；</t>
  </si>
  <si>
    <t>灯具、开关插座等工程</t>
  </si>
  <si>
    <t>单联单控开关安装（甲供)</t>
  </si>
  <si>
    <t>1.开关、线盒安装；                                               
2.满足设计图纸及规范要求；</t>
  </si>
  <si>
    <t>双联单控开关安装（甲供)</t>
  </si>
  <si>
    <t>三联单控开关安装（甲供)</t>
  </si>
  <si>
    <t>四联单控开关安装（甲供)</t>
  </si>
  <si>
    <t>单联单控密闭开关安装（甲供)</t>
  </si>
  <si>
    <t>双联单控密闭开安装（甲供)</t>
  </si>
  <si>
    <t>三联单控密闭开关安装（甲供)</t>
  </si>
  <si>
    <t>四联单控密闭开关安装（甲供)</t>
  </si>
  <si>
    <t>单联单控隔爆开关安装（甲供)</t>
  </si>
  <si>
    <t>双联单控隔爆开关安装（甲供)</t>
  </si>
  <si>
    <t>双控密闭开关安装（甲供)</t>
  </si>
  <si>
    <t>声光延时开关安装（甲供)</t>
  </si>
  <si>
    <t>单相三眼安全型插座安装（甲供)</t>
  </si>
  <si>
    <t>1.插座、线盒安装                                               2.满足设计图纸及规范要求；</t>
  </si>
  <si>
    <t>单相三眼隔爆型插座安装（甲供)</t>
  </si>
  <si>
    <t>单相二三眼安全型插座安装（甲供)</t>
  </si>
  <si>
    <t>单管荧光灯（防爆型）采购安装
规格型号：1*（36+1）W 吸顶式</t>
  </si>
  <si>
    <t>1..灯具采购、组装、安装、接线；
2.支、吊架制作安装、线盒安装；
3.金属软管敷设；
4.满足设计图纸及规范要求；</t>
  </si>
  <si>
    <t>单管荧光灯采购安装
规格型号：LED T8 1*20W 线槽安装</t>
  </si>
  <si>
    <t>单管荧光灯采购安装
规格型号：1*（36+1）W 吸顶式</t>
  </si>
  <si>
    <t>单管荧光灯采购安装
规格型号：1*（36+1）W 链吊式</t>
  </si>
  <si>
    <t>单管荧光灯（防水防尘）采购安装
规格型号：1*（36+1）W 链吊式</t>
  </si>
  <si>
    <t>单管荧光灯（防水防尘）采购安装（自带蓄电池）
规格型号：1*（36+1）W 链吊式</t>
  </si>
  <si>
    <t>单管荧光灯（防水防尘）采购安装（自带蓄电池）
规格型号：1*（36+1）W 壁装式</t>
  </si>
  <si>
    <t>双管荧光灯采购安装
规格型号：2*（36+1）W 吸顶式</t>
  </si>
  <si>
    <t>双管荧光灯采购安装
规格型号：2*（36+1）W 链吊式</t>
  </si>
  <si>
    <t>双管荧光灯（防水防尘）采购安装（自带蓄电池）
规格型号：2*（36+1）W 链吊式</t>
  </si>
  <si>
    <t>LED红外感应吸顶灯采购安装 
规格型号：1*12W</t>
  </si>
  <si>
    <t>LED红外感应吸顶灯采购安装 
规格型号：1*9W</t>
  </si>
  <si>
    <t xml:space="preserve">LED节能吸顶灯采购安装
规格型号：1*9W </t>
  </si>
  <si>
    <t>应急灯采购安装
规格型号：LED 1*5W 吸顶式</t>
  </si>
  <si>
    <t>应急灯采购安装（自带蓄电池）
规格型号：LED 1*5W 壁装式</t>
  </si>
  <si>
    <t>单向疏散指示灯采购安装
规格型号：LED  1*1W 壁装式</t>
  </si>
  <si>
    <t>双向疏散指示灯采购安装
规格型号：LED  1*1W 壁装式</t>
  </si>
  <si>
    <t>安全出口灯采购安装 
规格型号：LED  1*1W 壁装式</t>
  </si>
  <si>
    <t>单向疏散指示灯采购安装 （自带蓄电池）
规格型号：LED  1*1W 壁装式</t>
  </si>
  <si>
    <t>双向疏散指示灯采购安装 （自带蓄电池）
规格型号：LED  1*1W 壁装式</t>
  </si>
  <si>
    <t>安全出口标志灯采购安装（自带蓄电池）
规格型号：LED  1*1W 壁装式</t>
  </si>
  <si>
    <t>楼层显示标志灯（自带蓄电池）
规格型号：LED  1*1W 壁装式</t>
  </si>
  <si>
    <t xml:space="preserve">普通座头灯采购安装 </t>
  </si>
  <si>
    <t>隔爆灯采购安装</t>
  </si>
  <si>
    <t>防水防潮灯采购安装</t>
  </si>
  <si>
    <t>航空障碍灯采购安装  
规格型号：ZH-800AH/KC/Z 高光强A型 航空白色 150W</t>
  </si>
  <si>
    <t>航空障碍灯采购安装  
规格型号：ZH-800AH/KC/J 高光强A型 航空白色 150W</t>
  </si>
  <si>
    <t>航空障碍灯采购安装  
规格型号：ZH-800AZW/Z 中光强A型 航空白色 20W</t>
  </si>
  <si>
    <t>航空障碍灯采购安装  
规格型号：ZH-800AZW/J 中光强A型 航空白色 20W</t>
  </si>
  <si>
    <t>航空障碍灯采购安装  
规格型号：ZH-800AMC/Z 中光强B型 航空红色 20W</t>
  </si>
  <si>
    <t>航空障碍灯采购安装  
规格型号：ZH-800AMC/J 中光强B型 航空红色 20W</t>
  </si>
  <si>
    <t>航空障碍灯采购安装  
规格型号：ZH-800AL 低光强B型 航空红色 7W</t>
  </si>
  <si>
    <t>风机安装按钮采购安装</t>
  </si>
  <si>
    <t xml:space="preserve">1.开关采购及安装 
2.焊压接线端子
3.满足图纸及规范要求，本体及一切辅件采购、安装     </t>
  </si>
  <si>
    <t>调试</t>
  </si>
  <si>
    <t>交流异步电动机（功率3KW以内)</t>
  </si>
  <si>
    <r>
      <rPr>
        <sz val="10"/>
        <rFont val="宋体"/>
        <family val="3"/>
        <charset val="134"/>
      </rPr>
      <t xml:space="preserve">1.接线检查
</t>
    </r>
    <r>
      <rPr>
        <sz val="10"/>
        <rFont val="宋体"/>
        <family val="3"/>
        <charset val="134"/>
      </rPr>
      <t>2.</t>
    </r>
    <r>
      <rPr>
        <sz val="10"/>
        <rFont val="宋体"/>
        <family val="3"/>
        <charset val="134"/>
      </rPr>
      <t xml:space="preserve">满足图纸及规范要求
</t>
    </r>
    <r>
      <rPr>
        <sz val="10"/>
        <rFont val="宋体"/>
        <family val="3"/>
        <charset val="134"/>
      </rPr>
      <t>3.</t>
    </r>
    <r>
      <rPr>
        <sz val="10"/>
        <rFont val="宋体"/>
        <family val="3"/>
        <charset val="134"/>
      </rPr>
      <t>试验、调试</t>
    </r>
  </si>
  <si>
    <t>交流异步电动机（功率13KW以内)</t>
  </si>
  <si>
    <t>交流异步电动机（功率30KW以内)</t>
  </si>
  <si>
    <t>交流异步电动机（功率100KW以内)</t>
  </si>
  <si>
    <t>防雷接地系统调试</t>
  </si>
  <si>
    <t>1.满足设计图纸及规范要求；</t>
  </si>
  <si>
    <t>系统</t>
  </si>
  <si>
    <t>送配电系统调试</t>
  </si>
  <si>
    <r>
      <rPr>
        <sz val="10"/>
        <color theme="1"/>
        <rFont val="Arial"/>
        <family val="2"/>
      </rPr>
      <t>1.</t>
    </r>
    <r>
      <rPr>
        <sz val="10"/>
        <color theme="1"/>
        <rFont val="宋体"/>
        <family val="3"/>
        <charset val="134"/>
      </rPr>
      <t xml:space="preserve">低压柜出线的所有供配电系统调试，含电缆试验、绝缘子耐压、线路绝缘测试和断路器、继电保护、测量仪表的测试
</t>
    </r>
    <r>
      <rPr>
        <sz val="10"/>
        <color theme="1"/>
        <rFont val="Arial"/>
        <family val="2"/>
      </rPr>
      <t>2.</t>
    </r>
    <r>
      <rPr>
        <sz val="10"/>
        <color theme="1"/>
        <rFont val="宋体"/>
        <family val="3"/>
        <charset val="134"/>
      </rPr>
      <t>包括所有低压电机、阀门、温度计等检查接线及调试</t>
    </r>
  </si>
  <si>
    <t>五、增补部分</t>
  </si>
  <si>
    <t>综合单价
A=B+E+F+G+H+I+J</t>
  </si>
  <si>
    <t>人工费
B</t>
  </si>
  <si>
    <t>主材费</t>
  </si>
  <si>
    <t>辅材费
F</t>
  </si>
  <si>
    <t>机械费
G</t>
  </si>
  <si>
    <t>管理费
H=B*费率</t>
  </si>
  <si>
    <t>利润
I=B*费率</t>
  </si>
  <si>
    <t>规费
J=B*费率</t>
  </si>
  <si>
    <t>主要设备/材料品牌</t>
  </si>
  <si>
    <t>主材名称</t>
  </si>
  <si>
    <t>主材价格
C</t>
  </si>
  <si>
    <t>损耗率
D</t>
  </si>
  <si>
    <t>合计
E=C*（1+D）</t>
  </si>
  <si>
    <t>成套供水设备（甲供）</t>
  </si>
  <si>
    <t>给水泵（甲供）</t>
  </si>
  <si>
    <t>给水水箱
5*7*3m</t>
  </si>
  <si>
    <t>给水水箱
6.5*5.5*2.5</t>
  </si>
  <si>
    <t>给水水箱
4.5*4*3</t>
  </si>
  <si>
    <t>隔油提升设备WQ/T1000</t>
  </si>
  <si>
    <t>紫外线消毒器QL18-30  
Q=25m3/h    紫外线有效剂量不应低于40mJ/cm2     N=540w</t>
  </si>
  <si>
    <t>紫外线消毒器 QL24-30 
Q=36m3/h    紫外线有效剂量不应低于40mJ/cm2    N=720w</t>
  </si>
  <si>
    <t>紫外线消毒器 QL16-30 
Q=20m3/h    紫外线有效剂量不应低于40mJ/cm2    N=480w</t>
  </si>
  <si>
    <t>紫外线消毒器QL20-30 
Q=30m3/h    紫外线有效剂量不应低于40mJ/cm2    N=480w</t>
  </si>
  <si>
    <t>PPR-DN50</t>
  </si>
  <si>
    <t>PPR-DN40</t>
  </si>
  <si>
    <t>PPR-DN32</t>
  </si>
  <si>
    <t>PPR-DN25</t>
  </si>
  <si>
    <t>PPR-DN20</t>
  </si>
  <si>
    <t>PPR-DN15</t>
  </si>
  <si>
    <t>钢塑复合管-DN200</t>
  </si>
  <si>
    <t>钢塑复合管-DN150</t>
  </si>
  <si>
    <t>钢塑复合管-DN100</t>
  </si>
  <si>
    <t>钢塑复合管-DN80</t>
  </si>
  <si>
    <t>钢塑复合管-DN70</t>
  </si>
  <si>
    <t>钢塑复合管-DN50</t>
  </si>
  <si>
    <t>钢塑复合管-DN40</t>
  </si>
  <si>
    <t>钢塑复合管-DN32</t>
  </si>
  <si>
    <t>钢塑复合管-DN25</t>
  </si>
  <si>
    <t>钢塑复合管-DN20</t>
  </si>
  <si>
    <t>厚壁不锈钢管-DN200</t>
  </si>
  <si>
    <t>厚壁不锈钢管-DN150</t>
  </si>
  <si>
    <t>厚壁不锈钢管-DN100</t>
  </si>
  <si>
    <t>厚壁不锈钢管-DN80</t>
  </si>
  <si>
    <t>厚壁不锈钢管-DN70</t>
  </si>
  <si>
    <t>潜水泵（甲供）</t>
  </si>
  <si>
    <t>柔性接口机制排水铸铁管（法兰连接）-DN150</t>
  </si>
  <si>
    <t>柔性接口机制排水铸铁管（法兰连接）-DN100</t>
  </si>
  <si>
    <t>柔性接口机制排水铸铁管（不锈钢卡箍连接）-DN200</t>
  </si>
  <si>
    <t>柔性接口机制排水铸铁管（不锈钢卡箍连接）-DN150</t>
  </si>
  <si>
    <t>柔性接口机制排水铸铁管（不锈钢卡箍连接）-DN100</t>
  </si>
  <si>
    <t>柔性接口机制排水铸铁管（不锈钢卡箍连接）-DN75</t>
  </si>
  <si>
    <t>柔性接口机制排水铸铁管（不锈钢卡箍连接）-DN50</t>
  </si>
  <si>
    <t>镀锌钢管-DN150</t>
  </si>
  <si>
    <t>镀锌钢管-DN100</t>
  </si>
  <si>
    <t>内外壁热镀锌钢管-DN100</t>
  </si>
  <si>
    <t>铸铁地漏-DN100</t>
  </si>
  <si>
    <t>铸铁地漏-DN50</t>
  </si>
  <si>
    <t>防爆地漏-DN100</t>
  </si>
  <si>
    <t>UPVC地漏-DN50</t>
  </si>
  <si>
    <t>铸铁清扫口-DN100</t>
  </si>
  <si>
    <t>铸铁清扫口-DN150</t>
  </si>
  <si>
    <t>加厚镀锌钢管-DN150</t>
  </si>
  <si>
    <t>加厚镀锌钢管-DN100</t>
  </si>
  <si>
    <t>加厚镀锌钢管-DN200</t>
  </si>
  <si>
    <t>双壁波纹塑料排水管-DN100</t>
  </si>
  <si>
    <t>双壁波纹塑料排水管-DN200</t>
  </si>
  <si>
    <t>铸铁雨水斗-DN100</t>
  </si>
  <si>
    <t>铜截止阀-DN50</t>
  </si>
  <si>
    <t>铜截止阀-DN40</t>
  </si>
  <si>
    <t>铜截止阀-DN32</t>
  </si>
  <si>
    <t>铜截止阀-DN25</t>
  </si>
  <si>
    <t>铜截止阀-DN15</t>
  </si>
  <si>
    <t>铸钢闸阀-DN200</t>
  </si>
  <si>
    <t>铸钢闸阀-DN150</t>
  </si>
  <si>
    <t>铸钢闸阀-DN100</t>
  </si>
  <si>
    <t>铸钢闸阀-DN80</t>
  </si>
  <si>
    <t>铸钢闸阀-DN70</t>
  </si>
  <si>
    <t>铸钢止回阀-DN200</t>
  </si>
  <si>
    <t>铸钢止回阀-DN150</t>
  </si>
  <si>
    <t>铸钢止回阀-DN100</t>
  </si>
  <si>
    <t>铸钢止回阀-DN80</t>
  </si>
  <si>
    <t>过滤活塞式遥控浮球阀-DN100</t>
  </si>
  <si>
    <t>过滤活塞式遥控浮球阀-DN80</t>
  </si>
  <si>
    <t>水表（远传型）-DN200</t>
  </si>
  <si>
    <t>水表（远传型）-DN150</t>
  </si>
  <si>
    <t>水表（远传型）-DN100</t>
  </si>
  <si>
    <t>水表（远传型）-DN80</t>
  </si>
  <si>
    <t>水表（远传型）-DN50</t>
  </si>
  <si>
    <t>水表（远传型）-DN40</t>
  </si>
  <si>
    <t>水表（远传型）-DN25</t>
  </si>
  <si>
    <t>水表（远传型）-DN20</t>
  </si>
  <si>
    <t>水表（远传型）-DN15</t>
  </si>
  <si>
    <t>水表（IC卡型）-DN200</t>
  </si>
  <si>
    <t>水表（IC卡型）-DN150</t>
  </si>
  <si>
    <t>水表（IC卡型）-DN100</t>
  </si>
  <si>
    <t>水表（IC卡型）-DN80</t>
  </si>
  <si>
    <t>水表（IC卡型）-DN50</t>
  </si>
  <si>
    <t>水表（IC卡型）-DN40</t>
  </si>
  <si>
    <t>水表（IC卡型）-DN25</t>
  </si>
  <si>
    <t>水表（IC卡型）-DN20</t>
  </si>
  <si>
    <t>水表（IC卡型）-DN15</t>
  </si>
  <si>
    <t>除污器-DN200</t>
  </si>
  <si>
    <t>冲洗栓-DN20</t>
  </si>
  <si>
    <t>自动排气阀-DN25</t>
  </si>
  <si>
    <t>自动排气阀-DN20</t>
  </si>
  <si>
    <t>室外给水PE管-DN200</t>
  </si>
  <si>
    <t>HDPE高密度聚乙烯双壁波纹排水管-DN200</t>
  </si>
  <si>
    <t>HDPE高密度聚乙烯双壁波纹排水管-DN400</t>
  </si>
  <si>
    <t>HDPE高密度聚乙烯双壁波纹排水管-DN300</t>
  </si>
  <si>
    <t xml:space="preserve">                                                                                                                             </t>
  </si>
  <si>
    <t>立式隔膜式气压罐，容积V=12m3</t>
  </si>
  <si>
    <t>立式隔膜式气压罐，容积V=10m3</t>
  </si>
  <si>
    <t>压力表</t>
  </si>
  <si>
    <t>WDZD-BYJ-1*50</t>
  </si>
  <si>
    <t>φ10热镀锌圆钢</t>
  </si>
  <si>
    <t>航空障碍灯  ZH-800AH/KC/Z 高光强A型 航空白色 150W</t>
  </si>
  <si>
    <t>航空障碍灯 ZH-800AH/KC/J 高光强A型 航空白色 150W</t>
  </si>
  <si>
    <t>航空障碍灯 ZH-800AZW/Z 中光强A型 航空白色 20W</t>
  </si>
  <si>
    <t>航空障碍灯 ZH-800AZW/J 中光强A型 航空白色 20W</t>
  </si>
  <si>
    <t>航空障碍灯 ZH-800AMC/Z 中光强B型 航空红色 20W</t>
  </si>
  <si>
    <t>航空障碍灯 ZH-800AMC/J 中光强B型 航空红色 20W</t>
  </si>
  <si>
    <t>航空障碍灯 ZH-800AL 低光强B型 航空红色 7W</t>
  </si>
  <si>
    <t>措施项目清单与计价表</t>
  </si>
  <si>
    <t>内容</t>
  </si>
  <si>
    <t>单价</t>
  </si>
  <si>
    <t>合计</t>
  </si>
  <si>
    <t>（以下内容均为包括但不限于）</t>
  </si>
  <si>
    <t>施工组织措施项目</t>
  </si>
  <si>
    <t>环境保护</t>
  </si>
  <si>
    <t>包括：粉尘控制、噪音控制、有毒有害气体控制、污染控制</t>
  </si>
  <si>
    <t>文明施工</t>
  </si>
  <si>
    <t>包括：安全警示标志牌、各类图表、企业标志、场容场貌、材料堆放、现场防火、垃圾清运、创优工地。当地政府文件规定的安全文明施工措施费《管理实施办法（试行）》及《管理工作实施方案》要求的也需要综合考虑。</t>
  </si>
  <si>
    <t>安全施工</t>
  </si>
  <si>
    <t>包括：方向交叉作业防护、高空作业防护、操作平台交叉作业、作业人员必备安全防护用品。当地政府文件规定的安全文明施工措施费《管理实施办法（试行）》及《管理工作实施方案》要求的也需要综合考虑。</t>
  </si>
  <si>
    <t>临时设施</t>
  </si>
  <si>
    <t>包括现场办公用房、生活用房、生产用房等其它临时设施</t>
  </si>
  <si>
    <t>工地安保</t>
  </si>
  <si>
    <t>工地维稳安保费</t>
  </si>
  <si>
    <t>已包含</t>
  </si>
  <si>
    <t>夜间施工</t>
  </si>
  <si>
    <t>1.地下室、裙房、核心筒等需要增加施工照明、通风的费用
2.其他满足夜间施工要求的措施</t>
  </si>
  <si>
    <t>二次搬运</t>
  </si>
  <si>
    <t>满足施工组织要求的一切搬运措施</t>
  </si>
  <si>
    <t>已完工程及设备保护</t>
  </si>
  <si>
    <t>竣工验收存档资料编制费</t>
  </si>
  <si>
    <t>相关检测费</t>
  </si>
  <si>
    <t>冬季、雨季施工费</t>
  </si>
  <si>
    <t>抢工、赶工措施费</t>
  </si>
  <si>
    <t>样品样板</t>
  </si>
  <si>
    <t>深化设计及管理、协调费（如有）</t>
  </si>
  <si>
    <t>包括自身施工范围内需要深化设计的，及对其他专业的深化设计进行管理、协调的</t>
  </si>
  <si>
    <t>专项施工方案、技术等报批、专家评审</t>
  </si>
  <si>
    <t>工程质量验收</t>
  </si>
  <si>
    <t>履约担保手续费</t>
  </si>
  <si>
    <t>工程保险费</t>
  </si>
  <si>
    <t>1.其他满足工程要求的一切保险措施
2.甲方已缴纳建筑工程一切险，期限为招标技术文件载明施工期加12个月保证期</t>
  </si>
  <si>
    <t>市政管网保护费</t>
  </si>
  <si>
    <t>地下施工时遇市政给排水管网、消防管网、电力管网提供保护，不得损坏</t>
  </si>
  <si>
    <t>政府收费以及许可、批准等相关费用</t>
  </si>
  <si>
    <t>包括：临时占道、封路费用及办理相关手续等所有费用；开工前、施工全过程中需与相关政府部门的协调、配合、手续办理等所有工程过程中发生的手续费。</t>
  </si>
  <si>
    <t>民工工资保证金</t>
  </si>
  <si>
    <t>施工技术措施项目</t>
  </si>
  <si>
    <t>水平运输机械</t>
  </si>
  <si>
    <t>大型机械设备安拆费及场外运输</t>
  </si>
  <si>
    <t>脚手架</t>
  </si>
  <si>
    <t>包括；由于工程需要的脚手架搭拆,迁移、拆除、改用其他措施；</t>
  </si>
  <si>
    <t>高层建筑增加费</t>
  </si>
  <si>
    <t>(1)人工、机械降效费、材料垂直运输增加费。
(2)含操作面超高增加费</t>
  </si>
  <si>
    <t>其他措施项目</t>
  </si>
  <si>
    <t>由投标单位自行增加</t>
  </si>
  <si>
    <t>合    计</t>
  </si>
  <si>
    <t>注：1.本表适用于以“项”计价的措施项目。上面所列的项目不允许修改、删除，如需补充，请在其他措施项目中添加。
    2.以上各项措施费用是一项固定的费用。除另有约定外，将不因漏缺项、最终施工图与招标图的清单工程量差异、开工工期的推延、施工工期的延长、经历冬雨季次数的增加、施工组织设计、施工进度及施工方案调整等因素而调整，在施工图完成后的工程量重新计量及工程竣工结算时均不做任何调整。
    3.措施费中填报价格的，需提供费用组成明细，在5.1表中填报。
    4.本表费用包干，为含税造价。</t>
  </si>
  <si>
    <t>措施项目清单计价分析表</t>
  </si>
  <si>
    <t>工程量/金额</t>
  </si>
  <si>
    <t>单价/费率</t>
  </si>
  <si>
    <t>元</t>
  </si>
  <si>
    <r>
      <rPr>
        <sz val="10"/>
        <color indexed="8"/>
        <rFont val="宋体"/>
        <family val="3"/>
        <charset val="134"/>
      </rPr>
      <t>详见4</t>
    </r>
    <r>
      <rPr>
        <sz val="10"/>
        <color indexed="8"/>
        <rFont val="宋体"/>
        <family val="3"/>
        <charset val="134"/>
      </rPr>
      <t>.1-4.7</t>
    </r>
  </si>
  <si>
    <t>办公室用房租赁</t>
  </si>
  <si>
    <t>3000元/月*32个月*1套</t>
  </si>
  <si>
    <t>生活用房租赁</t>
  </si>
  <si>
    <t>3000元/月*28个月*5套</t>
  </si>
  <si>
    <t>人工降效</t>
  </si>
  <si>
    <t>加工场地租赁</t>
  </si>
  <si>
    <t>临时水电</t>
  </si>
  <si>
    <t>仓库租赁</t>
  </si>
  <si>
    <t>9000元/月*28个月*1</t>
  </si>
  <si>
    <t>材料运输降效</t>
  </si>
  <si>
    <t>材料名称</t>
  </si>
  <si>
    <t>品牌</t>
  </si>
  <si>
    <t>单价(元)</t>
  </si>
  <si>
    <t>前述清单中主材需要替换时，可执行本表价格，仅替换主材。</t>
  </si>
  <si>
    <t>生活给水水箱
水箱尺寸：5m*7m*3m；                 
材质：304不锈钢；</t>
  </si>
  <si>
    <t>沈阳宝泉</t>
  </si>
  <si>
    <t>生活给水水箱
水箱尺寸：6.5m*5.5m*2.5m； 
材质：304不锈钢；</t>
  </si>
  <si>
    <t>装备式不锈钢水
水箱尺寸：4.5m*4m*3m；
材质：304不锈钢；</t>
  </si>
  <si>
    <t xml:space="preserve">隔油提升
型号：WQ/T1000；
主泵Q=30m/h3 P=0.25MP N=4KW 2台；
辅泵N=1.5KW  1台。  </t>
  </si>
  <si>
    <t>荆东环保</t>
  </si>
  <si>
    <t>北京禹辉</t>
  </si>
  <si>
    <t>PPR管 DN50 4级，S5系列；</t>
  </si>
  <si>
    <t>联塑</t>
  </si>
  <si>
    <t>PPR管 DN40 4级，S5系列；</t>
  </si>
  <si>
    <t>PPR管 DN32 4级，S5系列；</t>
  </si>
  <si>
    <t>PPR管 DN25 4级，S5系列；</t>
  </si>
  <si>
    <t>PPR管 DN20 4级，S5系列；</t>
  </si>
  <si>
    <t>PPR管 DN15 4级，S5系列；</t>
  </si>
  <si>
    <t>钢塑复合管 DN200</t>
  </si>
  <si>
    <t>华岐</t>
  </si>
  <si>
    <t>钢塑复合管 DN150</t>
  </si>
  <si>
    <t>钢塑复合管 DN100</t>
  </si>
  <si>
    <t>钢塑复合管 DN80</t>
  </si>
  <si>
    <t>钢塑复合管 DN70</t>
  </si>
  <si>
    <t>钢塑复合管 DN50</t>
  </si>
  <si>
    <t>钢塑复合管 DN40</t>
  </si>
  <si>
    <t>钢塑复合管 DN32</t>
  </si>
  <si>
    <t>钢塑复合管 DN25</t>
  </si>
  <si>
    <t>钢塑复合管DN20</t>
  </si>
  <si>
    <t>厚壁不锈钢管 DN200</t>
  </si>
  <si>
    <t>天津利达</t>
  </si>
  <si>
    <t>厚壁不锈钢管 DN150</t>
  </si>
  <si>
    <t>厚壁不锈钢管 DN100</t>
  </si>
  <si>
    <t>厚壁不锈钢管 DN80</t>
  </si>
  <si>
    <t>厚壁不锈钢管 DN70</t>
  </si>
  <si>
    <t>柔性接口机制排水铸铁管 DN200</t>
  </si>
  <si>
    <t>山西泫氏</t>
  </si>
  <si>
    <t>W型</t>
  </si>
  <si>
    <t>柔性接口机制排水铸铁管 DN150</t>
  </si>
  <si>
    <t>柔性接口机制排水铸铁管 DN100</t>
  </si>
  <si>
    <t>柔性接口机制排水铸铁管 DN75</t>
  </si>
  <si>
    <t>柔性接口机制排水铸铁管 DN50</t>
  </si>
  <si>
    <t>镀锌钢管（排水) DN150</t>
  </si>
  <si>
    <t>镀锌钢管（排水) DN100</t>
  </si>
  <si>
    <t>内外壁热镀锌钢管 DN100</t>
  </si>
  <si>
    <t>铸铁地漏 DN100</t>
  </si>
  <si>
    <t>铸铁地漏 DN50</t>
  </si>
  <si>
    <t>防爆地漏 DN100</t>
  </si>
  <si>
    <t>夏华</t>
  </si>
  <si>
    <t>UPVC 地漏DN50</t>
  </si>
  <si>
    <t>伟星</t>
  </si>
  <si>
    <t>铸铁清扫口 DN100</t>
  </si>
  <si>
    <t>铸铁清扫口 DN150</t>
  </si>
  <si>
    <t>加厚镀锌钢管 DN150</t>
  </si>
  <si>
    <t>加厚镀锌钢管 DN100</t>
  </si>
  <si>
    <t>加厚镀锌钢管 DN200</t>
  </si>
  <si>
    <t>双壁波纹塑料排水管 DN100</t>
  </si>
  <si>
    <t>双壁波纹塑料排水管 DN200</t>
  </si>
  <si>
    <t>截止阀 DN50</t>
  </si>
  <si>
    <t>上海标一</t>
  </si>
  <si>
    <t>J11W-16T</t>
  </si>
  <si>
    <t>截止阀 DN40</t>
  </si>
  <si>
    <t>截止阀 DN32</t>
  </si>
  <si>
    <t>截止阀 DN25</t>
  </si>
  <si>
    <t>截止阀 DN20</t>
  </si>
  <si>
    <t>截止阀 DN15</t>
  </si>
  <si>
    <t>闸阀 DN200</t>
  </si>
  <si>
    <t>Z45X-16Q</t>
  </si>
  <si>
    <t>闸阀 DN150</t>
  </si>
  <si>
    <t>闸阀 DN100</t>
  </si>
  <si>
    <t>闸阀 DN80</t>
  </si>
  <si>
    <t>闸阀 DN70</t>
  </si>
  <si>
    <t>止回阀 DN200</t>
  </si>
  <si>
    <t>H41X-16Q</t>
  </si>
  <si>
    <t>止回阀 DN150</t>
  </si>
  <si>
    <t>止回阀 DN100</t>
  </si>
  <si>
    <t>止回阀 DN80</t>
  </si>
  <si>
    <t>浮球阀 DN100</t>
  </si>
  <si>
    <t>100X-16Q</t>
  </si>
  <si>
    <t>浮球阀 -DN80</t>
  </si>
  <si>
    <t>水表 DN200 远传型</t>
  </si>
  <si>
    <t>宁波</t>
  </si>
  <si>
    <t>水表 DN150 远传型</t>
  </si>
  <si>
    <t>水表 DN100 远传型</t>
  </si>
  <si>
    <t>水表 DN80 远传型</t>
  </si>
  <si>
    <t>水表 DN50 远传型</t>
  </si>
  <si>
    <t>水表 DN40 远传型</t>
  </si>
  <si>
    <t>水表 DN25 远传型</t>
  </si>
  <si>
    <t>水表 DN20 远传型</t>
  </si>
  <si>
    <t>水表 DN15 远传型</t>
  </si>
  <si>
    <t>水表 DN200 IC卡型</t>
  </si>
  <si>
    <t>水表 DN150 IC卡型</t>
  </si>
  <si>
    <t>水表 DN100 IC卡型</t>
  </si>
  <si>
    <t>水表 DN80 IC卡型</t>
  </si>
  <si>
    <t>水表 DN50 IC卡型</t>
  </si>
  <si>
    <t>水表 DN40 IC卡型</t>
  </si>
  <si>
    <t>水表 DN25 IC卡型</t>
  </si>
  <si>
    <t>水表 DN20 IC卡型</t>
  </si>
  <si>
    <t>水表 DN15 IC卡型</t>
  </si>
  <si>
    <t>除污器 DN200</t>
  </si>
  <si>
    <t>标光</t>
  </si>
  <si>
    <t>冲洗栓 DN20</t>
  </si>
  <si>
    <t>九牧</t>
  </si>
  <si>
    <t>自动排气阀 DN25</t>
  </si>
  <si>
    <t>AVAX-16T</t>
  </si>
  <si>
    <t>自动排气阀 DN20</t>
  </si>
  <si>
    <t>室外给水PE DN200
SDR17.6, PE100级,工作压力1.6MPa</t>
  </si>
  <si>
    <t>HDPE高密度聚乙烯双壁波纹排水塑料管 DN200
管材环刚度采用SN8</t>
  </si>
  <si>
    <t>HDPE高密度聚乙烯双壁波纹排水塑料管 DN300
管材环刚度采用SN8</t>
  </si>
  <si>
    <t>HDPE高密度聚乙烯双壁波纹排水塑料管 DN400
管材环刚度采用SN8</t>
  </si>
  <si>
    <t>膨胀补水箱
水箱尺寸：4m*5m*3.5m；
材质：304不锈钢；</t>
  </si>
  <si>
    <t>膨胀补水箱
水箱尺寸：3m*5m*2.5m；
材质：304不锈钢；</t>
  </si>
  <si>
    <t>软化水处理装置 水处理量130m3/h，N=1KW 380V</t>
  </si>
  <si>
    <t>软化水处理装置 水处理量20-30T/h</t>
  </si>
  <si>
    <t>全程水处理设备 水处理量 150T/h，N=1KW</t>
  </si>
  <si>
    <t>全程水处理设备 水处理量 25-50T/h，N=0.6KW</t>
  </si>
  <si>
    <r>
      <rPr>
        <sz val="10"/>
        <color theme="1"/>
        <rFont val="宋体"/>
        <family val="3"/>
        <charset val="134"/>
        <scheme val="minor"/>
      </rPr>
      <t xml:space="preserve">分水器 </t>
    </r>
    <r>
      <rPr>
        <sz val="10"/>
        <color theme="1"/>
        <rFont val="宋体"/>
        <family val="3"/>
        <charset val="134"/>
      </rPr>
      <t>φ</t>
    </r>
    <r>
      <rPr>
        <sz val="10"/>
        <color theme="1"/>
        <rFont val="宋体"/>
        <family val="3"/>
        <charset val="134"/>
        <scheme val="minor"/>
      </rPr>
      <t>550</t>
    </r>
  </si>
  <si>
    <r>
      <rPr>
        <sz val="10"/>
        <color theme="1"/>
        <rFont val="宋体"/>
        <family val="3"/>
        <charset val="134"/>
        <scheme val="minor"/>
      </rPr>
      <t xml:space="preserve">集水器 </t>
    </r>
    <r>
      <rPr>
        <sz val="10"/>
        <color theme="1"/>
        <rFont val="宋体"/>
        <family val="3"/>
        <charset val="134"/>
      </rPr>
      <t>φ</t>
    </r>
    <r>
      <rPr>
        <sz val="10"/>
        <color theme="1"/>
        <rFont val="宋体"/>
        <family val="3"/>
        <charset val="134"/>
        <scheme val="minor"/>
      </rPr>
      <t>550</t>
    </r>
  </si>
  <si>
    <t>冷凝器自动在线清洗系统 接管管径DN80，N=5KW，三相，380V，50HZ</t>
  </si>
  <si>
    <t xml:space="preserve">排气扇 
型号：PF-1000
Q=1000m3/h  N=100W </t>
  </si>
  <si>
    <t xml:space="preserve">排气扇 
型号：PF-750
Q=750m3/h  N=100W </t>
  </si>
  <si>
    <t>排气扇 
型号：PF-700
Q=700m3/h P=200Pa N=120W 220V 50Hz</t>
  </si>
  <si>
    <t xml:space="preserve">排气扇 
型号：PF-500
Q=500m3/h  N=100W </t>
  </si>
  <si>
    <t>排气扇 
型号：PF-300
Q=300m3/h P=120Pa N=60W 220V 50Hz</t>
  </si>
  <si>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1100</t>
    </r>
  </si>
  <si>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900</t>
    </r>
  </si>
  <si>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700</t>
    </r>
  </si>
  <si>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550</t>
    </r>
  </si>
  <si>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450</t>
    </r>
  </si>
  <si>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400</t>
    </r>
  </si>
  <si>
    <r>
      <rPr>
        <sz val="10"/>
        <color theme="1"/>
        <rFont val="宋体"/>
        <family val="3"/>
        <charset val="134"/>
        <scheme val="minor"/>
      </rPr>
      <t xml:space="preserve">70°C碳钢防火阀 </t>
    </r>
    <r>
      <rPr>
        <sz val="10"/>
        <color theme="1"/>
        <rFont val="宋体"/>
        <family val="3"/>
        <charset val="134"/>
      </rPr>
      <t>φ</t>
    </r>
    <r>
      <rPr>
        <sz val="10"/>
        <color theme="1"/>
        <rFont val="宋体"/>
        <family val="3"/>
        <charset val="134"/>
        <scheme val="minor"/>
      </rPr>
      <t>300</t>
    </r>
  </si>
  <si>
    <t>70°C碳钢防火阀 1250*500</t>
  </si>
  <si>
    <t>70°C碳钢防火阀 1000*630</t>
  </si>
  <si>
    <t>70°C碳钢防火阀 800*800</t>
  </si>
  <si>
    <t>70°C碳钢防火阀 800*320</t>
  </si>
  <si>
    <t>70°C碳钢防火阀 630*630</t>
  </si>
  <si>
    <t>70°C碳钢防火阀 630*320</t>
  </si>
  <si>
    <t>70°C碳钢防火阀 500*320</t>
  </si>
  <si>
    <t>70°C碳钢防火阀 500*2000</t>
  </si>
  <si>
    <t>70°C碳钢防火阀 400*320</t>
  </si>
  <si>
    <t>70°C碳钢防火阀 400*250</t>
  </si>
  <si>
    <t>70°C碳钢防火阀 200*200</t>
  </si>
  <si>
    <t>电动密闭保温蝶阀 φ1100</t>
  </si>
  <si>
    <t>电动密闭保温蝶阀 φ900</t>
  </si>
  <si>
    <t>电动密闭保温蝶阀 φ700</t>
  </si>
  <si>
    <t>电动密闭保温蝶阀 φ650</t>
  </si>
  <si>
    <t>电动密闭保温蝶阀 φ550</t>
  </si>
  <si>
    <t>电动密闭保温蝶阀 φ500</t>
  </si>
  <si>
    <t>电动密闭保温蝶阀 φ450</t>
  </si>
  <si>
    <t>电动密闭保温蝶阀 φ400</t>
  </si>
  <si>
    <t>电动密闭保温蝶阀 φ300</t>
  </si>
  <si>
    <t>电动密闭保温蝶阀 800*800</t>
  </si>
  <si>
    <t>电动密闭保温蝶阀 630*630</t>
  </si>
  <si>
    <t>电动密闭保温蝶阀 500*2000</t>
  </si>
  <si>
    <t>电动风量调节阀 800*800</t>
  </si>
  <si>
    <t>电动风量调节阀 630*630</t>
  </si>
  <si>
    <t>电加热器 加热功率15KW</t>
  </si>
  <si>
    <t>铝合金单层百叶风口 3200*2400</t>
  </si>
  <si>
    <t>铝合金单层百叶风口 
规格型号：1500*1500</t>
  </si>
  <si>
    <t>铝合金单层百叶风口 
规格型号：1500*800</t>
  </si>
  <si>
    <t>铝合金单层百叶风口 
规格型号：1250*320</t>
  </si>
  <si>
    <t>铝合金单层百叶风口 
规格型号：800*800</t>
  </si>
  <si>
    <t>铝合金单层百叶风口 
规格型号：800*400</t>
  </si>
  <si>
    <t>铝合金单层百叶风口 
规格型号：600*600</t>
  </si>
  <si>
    <t>铝合金单层百叶风口 
规格型号：600*320</t>
  </si>
  <si>
    <t>铝合金单层百叶风口 
规格型号：500*500</t>
  </si>
  <si>
    <t>铝合金单层百叶风口 
规格型号：400*400</t>
  </si>
  <si>
    <t>铝合金单层百叶风口 
规格型号：350*350</t>
  </si>
  <si>
    <t>铝合金单层百叶风口 
规格型号：300*300</t>
  </si>
  <si>
    <t>铝合金单层百叶风口 
规格型号：250*250</t>
  </si>
  <si>
    <t>铝合金单层百叶风口 
规格型号：200*200</t>
  </si>
  <si>
    <t>铝合金侧排风口 
规格型号：400*320</t>
  </si>
  <si>
    <t>不锈钢防雨百叶 
规格型号：φ500</t>
  </si>
  <si>
    <t>不锈钢防雨百叶 
规格型号：500*2000</t>
  </si>
  <si>
    <t>方形散流器 
规格型号：350*350</t>
  </si>
  <si>
    <t>散流器 
规格型号：300*300</t>
  </si>
  <si>
    <t>单层百叶排风口 
规格型号：400*200</t>
  </si>
  <si>
    <t>镀锌钢丝防护网 
规格型号：φ650</t>
  </si>
  <si>
    <t>RA-V型可调旋流风口 
规格型号：351，开口尺寸φ470，Q=2000m3/h，△P=175Pa</t>
  </si>
  <si>
    <t>防雨百叶 
规格型号：200*200</t>
  </si>
  <si>
    <t>碳钢对开式手动多叶调节阀 
规格型号：1250*400</t>
  </si>
  <si>
    <t>碳钢对开式手动多叶调节阀 
规格型号：800*800</t>
  </si>
  <si>
    <t>碳钢对开式手动多叶调节阀 
规格型号：800*320</t>
  </si>
  <si>
    <t>碳钢对开式手动多叶调节阀 
规格型号：630*320</t>
  </si>
  <si>
    <t>碳钢对开式手动多叶调节阀 
规格型号：400*400</t>
  </si>
  <si>
    <t>碳钢对开式手动多叶调节阀 
规格型号：400*250</t>
  </si>
  <si>
    <t>碳钢对开式手动多叶调节阀 
规格型号：400*160</t>
  </si>
  <si>
    <t>碳钢对开式手动多叶调节阀 
规格型号：320*250</t>
  </si>
  <si>
    <t>碳钢对开式手动多叶调节阀 
规格型号：320*200</t>
  </si>
  <si>
    <t>碳钢对开式手动多叶调节阀 
规格型号：250*200</t>
  </si>
  <si>
    <t>碳钢对开式手动多叶调节阀 
规格型号：800*250</t>
  </si>
  <si>
    <t>碳钢对开式手动多叶调节阀 
规格型号：φ800</t>
  </si>
  <si>
    <t>消声静压箱 
规格型号：4800*3500*600（H）</t>
  </si>
  <si>
    <t>消声静压箱 
规格型号：3000*1000*1000（H）</t>
  </si>
  <si>
    <t>消声静压箱 
规格型号：2500*1500*1000（H）</t>
  </si>
  <si>
    <t>消声静压箱 
规格型号：2500*800*1000（H）</t>
  </si>
  <si>
    <t>油烟净化机组 
规格型号：φ650</t>
  </si>
  <si>
    <t>电热风幕 
规格型号：22+0.25KW</t>
  </si>
  <si>
    <t>镀锌钢板风管 
壁厚：δ0.75mm；</t>
  </si>
  <si>
    <t>镀锌钢板风管 
壁厚：δ1.0mm；</t>
  </si>
  <si>
    <t>镀锌钢板风管 
壁厚：δ1.2mm；</t>
  </si>
  <si>
    <t>镀锌钢板风管 
壁厚：δ1.5mm；</t>
  </si>
  <si>
    <t>不锈钢钢板 
壁厚：δ1.0mm；</t>
  </si>
  <si>
    <t>不锈钢钢板 
壁厚：δ1.5mm；</t>
  </si>
  <si>
    <t xml:space="preserve">橡塑绝热保温材料 </t>
  </si>
  <si>
    <t>m3</t>
  </si>
  <si>
    <t xml:space="preserve">铝箔超细玻璃离心棉 </t>
  </si>
  <si>
    <t>空调铜管 
规格型号：ψ6.53</t>
  </si>
  <si>
    <t>空调铜管 
规格型号：ψ9.53</t>
  </si>
  <si>
    <t>空调铜管 
规格型号：ψ12.7</t>
  </si>
  <si>
    <t>空调铜管 
规格型号：ψ15.88</t>
  </si>
  <si>
    <t>空调铜管 
规格型号：ψ19.05</t>
  </si>
  <si>
    <t>空调铜管 
规格型号：ψ22.2</t>
  </si>
  <si>
    <t>空调铜管 
规格型号：ψ25.4</t>
  </si>
  <si>
    <t>空调铜管 
规格型号：ψ28.6</t>
  </si>
  <si>
    <t>空调铜管 
规格型号：ψ31.75</t>
  </si>
  <si>
    <t>国标热镀锌管 
规格型号：DN25</t>
  </si>
  <si>
    <t>国标热镀锌管 
规格型号：DN32</t>
  </si>
  <si>
    <t>国标热镀锌管 
规格型号：DN40</t>
  </si>
  <si>
    <t>国标热镀锌管 
规格型号：DN50</t>
  </si>
  <si>
    <t>无缝钢管 
规格型号：DN70</t>
  </si>
  <si>
    <t>无缝钢管 
规格型号：DN80</t>
  </si>
  <si>
    <t>无缝钢管 
规格型号：DN100</t>
  </si>
  <si>
    <t>无缝钢管 
规格型号：DN125</t>
  </si>
  <si>
    <t>无缝钢管 
规格型号：DN150</t>
  </si>
  <si>
    <t>无缝钢管 
规格型号：DN200</t>
  </si>
  <si>
    <t>螺旋电焊钢管 
规格型号：DN250</t>
  </si>
  <si>
    <t>螺旋电焊钢管 
规格型号：DN300</t>
  </si>
  <si>
    <t>螺旋电焊钢管 
规格型号：DN350</t>
  </si>
  <si>
    <t>螺旋电焊钢管 
规格型号：DN400</t>
  </si>
  <si>
    <t>螺旋电焊钢管 
规格型号：DN450</t>
  </si>
  <si>
    <t>螺旋电焊钢管 
规格型号：DN500</t>
  </si>
  <si>
    <t>冷凝水UPVU塑料管 
规格型号：DN25</t>
  </si>
  <si>
    <t>冷凝水UPVU塑料管 
规格型号：DN32</t>
  </si>
  <si>
    <t>过滤器 
规格型号：DN40</t>
  </si>
  <si>
    <t>过滤器 
规格型号：DN70</t>
  </si>
  <si>
    <t>过滤器 
规格型号：DN80</t>
  </si>
  <si>
    <t>过滤器 
规格型号：DN100</t>
  </si>
  <si>
    <t>静压平衡阀 
规格型号：DN40</t>
  </si>
  <si>
    <t>静压平衡阀 
规格型号：DN50</t>
  </si>
  <si>
    <t>静压平衡阀 
规格型号：DN70</t>
  </si>
  <si>
    <t>静压平衡阀 
规格型号：DN80</t>
  </si>
  <si>
    <t>静压平衡阀 
规格型号：DN100</t>
  </si>
  <si>
    <t>静压平衡阀 
规格型号：DN200</t>
  </si>
  <si>
    <t>静压平衡阀 
规格型号：DN250</t>
  </si>
  <si>
    <t>静压平衡阀 
规格型号：DN300</t>
  </si>
  <si>
    <t>静压平衡阀 
规格型号：DN400</t>
  </si>
  <si>
    <t>静压平衡阀 
规格型号：DN450</t>
  </si>
  <si>
    <t>动态压差平衡阀 
规格型号：DN40</t>
  </si>
  <si>
    <t>动态压差平衡阀 
规格型号：DN50</t>
  </si>
  <si>
    <t>动态压差平衡阀 
规格型号：DN70</t>
  </si>
  <si>
    <t>动态压差平衡阀 
规格型号：DN80</t>
  </si>
  <si>
    <t>动态压差平衡阀 
规格型号：DN100</t>
  </si>
  <si>
    <t>动态压差平衡阀 
规格型号：DN150</t>
  </si>
  <si>
    <t>动态压差平衡阀 
规格型号：DN200</t>
  </si>
  <si>
    <t>动态压差平衡阀 
规格型号：DN300</t>
  </si>
  <si>
    <t>动态压差平衡阀 
规格型号：DN450</t>
  </si>
  <si>
    <t>止回阀 
规格型号：DN100</t>
  </si>
  <si>
    <t>止回阀 
规格型号：DN150</t>
  </si>
  <si>
    <t>止回阀 
规格型号：DN200</t>
  </si>
  <si>
    <t>止回阀 
规格型号：DN250</t>
  </si>
  <si>
    <t>止回阀 
规格型号：DN300</t>
  </si>
  <si>
    <t>止回阀 
规格型号：DN350</t>
  </si>
  <si>
    <t>蝶阀 
规格型号：DN50</t>
  </si>
  <si>
    <t>蝶阀 
规格型号：DN450</t>
  </si>
  <si>
    <t>蝶阀 
规格型号：DN500</t>
  </si>
  <si>
    <t>可曲挠橡胶接头 
规格型号：DN100</t>
  </si>
  <si>
    <t>可曲挠橡胶接头 
规格型号：DN150</t>
  </si>
  <si>
    <t>可曲挠橡胶接头 
规格型号：DN200</t>
  </si>
  <si>
    <t>可曲挠橡胶接头 
规格型号：DN250</t>
  </si>
  <si>
    <t>可曲挠橡胶接头 
规格型号：DN300</t>
  </si>
  <si>
    <t>可曲挠橡胶接头 
规格型号：DN350</t>
  </si>
  <si>
    <t>电磁阀 
规格型号：DN50</t>
  </si>
  <si>
    <t>电磁阀 
规格型号：DN100</t>
  </si>
  <si>
    <t>安全阀 
规格型号：DN100</t>
  </si>
  <si>
    <t>旁通电动调节阀 （含压差控制器）
规格型号：DN300</t>
  </si>
  <si>
    <t>自动排气阀 
规格型号：DN20</t>
  </si>
  <si>
    <t xml:space="preserve">压力仪表 </t>
  </si>
  <si>
    <t>螺旋焊接钢管 
规格型号： DN350</t>
  </si>
  <si>
    <t>螺旋焊接钢管 
规格型号： DN300</t>
  </si>
  <si>
    <t>螺旋焊接钢管 
规格型号： DN250</t>
  </si>
  <si>
    <t>无缝钢管 
规格型号： DN200</t>
  </si>
  <si>
    <t>无缝钢管 
规格型号： DN150</t>
  </si>
  <si>
    <t>无缝钢管 
规格型号： DN125</t>
  </si>
  <si>
    <t>无缝钢管 
规格型号： DN100</t>
  </si>
  <si>
    <t>无缝钢管 
规格型号： DN80</t>
  </si>
  <si>
    <t>无缝钢管 
规格型号： DN70</t>
  </si>
  <si>
    <t>无缝钢管 
规格型号： DN50</t>
  </si>
  <si>
    <t>无缝钢管 
规格型号： DN40</t>
  </si>
  <si>
    <t>普通焊接钢管 
规格型号： DN32</t>
  </si>
  <si>
    <t>普通焊接钢管 
规格型号： DN25</t>
  </si>
  <si>
    <t>普通焊接钢管 
规格型号： DN20</t>
  </si>
  <si>
    <t>PP-R热水管 
规格型号：DN25 4级 S3.2系列</t>
  </si>
  <si>
    <t>PP-R热水管 
规格型号：DN15 4级 S3.2系列</t>
  </si>
  <si>
    <t>铝箔离心玻璃棉板（壳）安装 管道保温 厚度30mm</t>
  </si>
  <si>
    <t>铝箔离心玻璃棉板（壳）安装 管道保温 厚度40mm</t>
  </si>
  <si>
    <t>厚32mm难燃B1级橡塑</t>
  </si>
  <si>
    <t>厚45mm难燃B1级橡塑</t>
  </si>
  <si>
    <t>钢制散热器 
规格型号：SCGLZY8-7.5/500-1.0</t>
  </si>
  <si>
    <t>自立两通恒温阀 
规格型号：DN25</t>
  </si>
  <si>
    <t>闸阀 
规格型号：DN40</t>
  </si>
  <si>
    <t>闸阀 
规格型号：DN25</t>
  </si>
  <si>
    <t>闸阀 
规格型号：DN15</t>
  </si>
  <si>
    <t>锁闭阀 
规格型号：DN32</t>
  </si>
  <si>
    <t>锁闭阀 
规格型号：DN25</t>
  </si>
  <si>
    <t>热量表 
规格型号：DN32</t>
  </si>
  <si>
    <t>热量表 
规格型号：DN25</t>
  </si>
  <si>
    <t>过滤器 
规格型号：DN32</t>
  </si>
  <si>
    <t>过滤器 
规格型号：DN250</t>
  </si>
  <si>
    <t>静态平衡阀 
规格型号：DN40</t>
  </si>
  <si>
    <t>静态平衡阀 
规格型号：DN50</t>
  </si>
  <si>
    <t>静态平衡阀 
规格型号：DN70</t>
  </si>
  <si>
    <t>静态平衡阀 
规格型号：DN80</t>
  </si>
  <si>
    <t>静态平衡阀 
规格型号：DN100</t>
  </si>
  <si>
    <t>波纹补偿器 
规格型号：DN250</t>
  </si>
  <si>
    <t>波纹补偿器 
规格型号：DN200</t>
  </si>
  <si>
    <t>波纹补偿器 
规格型号：DN150</t>
  </si>
  <si>
    <t>波纹补偿器 
规格型号：DN100</t>
  </si>
  <si>
    <t>波纹补偿器 
规格型号：DN80</t>
  </si>
  <si>
    <t>波纹补偿器 
规格型号：DN70</t>
  </si>
  <si>
    <t>波纹补偿器 
规格型号：DN50</t>
  </si>
  <si>
    <t>波纹补偿器 
规格型号：DN40</t>
  </si>
  <si>
    <t>双曲挠球型补偿器 
规格型号：DN15</t>
  </si>
  <si>
    <t>双曲挠球型补偿器 
规格型号：DN25</t>
  </si>
  <si>
    <t>蝶阀 
规格型号：DN125</t>
  </si>
  <si>
    <t>蝶阀 
规格型号：DN100</t>
  </si>
  <si>
    <t>蝶阀 
规格型号：DN80</t>
  </si>
  <si>
    <t>蝶阀 
规格型号：DN70</t>
  </si>
  <si>
    <t>补水箱 
2500*5000*2000</t>
  </si>
  <si>
    <t>除污装置 
规格型号：DS 300 
         最大处理流量Q=400m3/h</t>
  </si>
  <si>
    <t>除污装置 
规格型号：DS 350
         最大处理流量Q=500m3/h</t>
  </si>
  <si>
    <t>自清洗除污器 
规格型号：ZL-16 DN350</t>
  </si>
  <si>
    <t>自清洗除污器 
规格型号：ZL-16 DN300</t>
  </si>
  <si>
    <t>分水缸 
规格型号：DN550 L=3280mm 工作压力1.0MPa</t>
  </si>
  <si>
    <t>集水缸 
规格型号：DN550 L=3280mm 工作压力1.0MPa</t>
  </si>
  <si>
    <t>蝶阀 
规格型号：DN300</t>
  </si>
  <si>
    <t>蝶阀 
规格型号：DN350</t>
  </si>
  <si>
    <t>热量表 
规格型号：DN300</t>
  </si>
  <si>
    <t>热量表 
规格型号：DN350</t>
  </si>
  <si>
    <t>静态平衡阀 
规格型号：DN350</t>
  </si>
  <si>
    <t>过滤器 
规格型号：DN50</t>
  </si>
  <si>
    <t>过滤器 
规格型号：DN300</t>
  </si>
  <si>
    <t>过滤器 
规格型号：DN350</t>
  </si>
  <si>
    <t>不锈钢补水箱 
1500*1000*2000</t>
  </si>
  <si>
    <t>不锈钢补水箱 
2000*2000*2000</t>
  </si>
  <si>
    <t>自清洗除污器 
规格型号：ZL-16 DN150</t>
  </si>
  <si>
    <t>自清洗除污器 
规格型号：ZL-16 DN250</t>
  </si>
  <si>
    <t xml:space="preserve">分水缸 
规格型号：DN350 </t>
  </si>
  <si>
    <t>集水缸 
规格型号：DN350</t>
  </si>
  <si>
    <t>蝶阀 
规格型号：DN200</t>
  </si>
  <si>
    <t>热量表 
规格型号：DN200</t>
  </si>
  <si>
    <t>静态平衡阀 
规格型号：DN200</t>
  </si>
  <si>
    <t>过滤器 
规格型号：DN200</t>
  </si>
  <si>
    <t>补水箱 
4000*2500*2000</t>
  </si>
  <si>
    <t>除污装置 
规格型号：DS 300 
最大处理流量Q=180m3/h</t>
  </si>
  <si>
    <t>除污装置 
规格型号：DS 200
最大处理流量Q=180m3/h</t>
  </si>
  <si>
    <t>自清洗除污器 
规格型号：ZL-16 DN200</t>
  </si>
  <si>
    <t>安全阀 
规格型号：DN50</t>
  </si>
  <si>
    <t>液位控制阀 
规格型号：DN50</t>
  </si>
  <si>
    <t>全自动钠离子交换器 
规格型号：Q=20m3</t>
  </si>
  <si>
    <t>分水缸 
规格型号：DN400 L=2480mm 工作压力1.0MPa</t>
  </si>
  <si>
    <t>集水缸 
规格型号：DN400 L=2480mm 工作压力1.0MPa</t>
  </si>
  <si>
    <t xml:space="preserve">压力表 </t>
  </si>
  <si>
    <t xml:space="preserve">温度计 </t>
  </si>
  <si>
    <t>蝶阀 
规格型号：DN150</t>
  </si>
  <si>
    <t>蝶阀 
规格型号：DN250</t>
  </si>
  <si>
    <t>热量表 
规格型号：DN150</t>
  </si>
  <si>
    <t>热量表 
规格型号：DN250</t>
  </si>
  <si>
    <t>静态平衡阀 
规格型号：DN250</t>
  </si>
  <si>
    <t>过滤器 
规格型号：DN150</t>
  </si>
  <si>
    <t>止回阀 
规格型号：DN50</t>
  </si>
  <si>
    <t>可曲挠橡胶接头 
规格型号：DN50</t>
  </si>
  <si>
    <t>闸阀 
规格型号：DN50</t>
  </si>
  <si>
    <t>闸阀 
规格型号：DN32</t>
  </si>
  <si>
    <t xml:space="preserve">热镀锌梯式桥架 
规格型号：800*200 </t>
  </si>
  <si>
    <t xml:space="preserve">热镀锌梯式桥架 
规格型号：600*200 </t>
  </si>
  <si>
    <t xml:space="preserve">热镀锌梯式桥架 
规格型号：500*200 </t>
  </si>
  <si>
    <t xml:space="preserve">热镀锌梯式桥架 
规格型号：400*200 </t>
  </si>
  <si>
    <t>热镀锌槽式桥架 
规格型号：800*200</t>
  </si>
  <si>
    <t>热镀锌槽式桥架 
规格型号：600*200</t>
  </si>
  <si>
    <t>热镀锌槽式桥架 
规格型号：500*200</t>
  </si>
  <si>
    <t>热镀锌槽式桥架 
规格型号：400*200</t>
  </si>
  <si>
    <t>热镀锌槽式桥架 
规格型号：300*200</t>
  </si>
  <si>
    <t>热镀锌槽式桥架 
规格型号：200*200</t>
  </si>
  <si>
    <t>热镀锌槽式桥架 
规格型号：600*150</t>
  </si>
  <si>
    <t>热镀锌槽式桥架 
规格型号：500*150</t>
  </si>
  <si>
    <t>热镀锌槽式桥架 
规格型号：400*150</t>
  </si>
  <si>
    <t>热镀锌槽式桥架 
规格型号：300*150</t>
  </si>
  <si>
    <t>热镀锌槽式桥架 
规格型号：200*150</t>
  </si>
  <si>
    <t>热镀锌槽式桥架 
规格型号：500*100</t>
  </si>
  <si>
    <t>热镀锌槽式桥架 
规格型号：400*100</t>
  </si>
  <si>
    <t>热镀锌槽式桥架 
规格型号：300*100</t>
  </si>
  <si>
    <t>热镀锌槽式桥架 
规格型号：200*100</t>
  </si>
  <si>
    <t>热镀锌槽式桥架 
规格型号：100*100</t>
  </si>
  <si>
    <t>热镀锌槽式桥架 
规格型号：200*70</t>
  </si>
  <si>
    <t>热镀锌槽式桥架 
规格型号：200*50</t>
  </si>
  <si>
    <t>热镀锌槽式桥架 
规格型号：100*50</t>
  </si>
  <si>
    <t>接线箱 
规格型号：200*200</t>
  </si>
  <si>
    <t>接线箱 
规格型号：300*300</t>
  </si>
  <si>
    <t>接线箱 
规格型号：400*400</t>
  </si>
  <si>
    <t xml:space="preserve">接线盒 </t>
  </si>
  <si>
    <t>防火隔板</t>
  </si>
  <si>
    <t>防火包</t>
  </si>
  <si>
    <t>t</t>
  </si>
  <si>
    <t>防火堵料</t>
  </si>
  <si>
    <t>套接紧定式镀锌钢导管
规格型号：JDG16</t>
  </si>
  <si>
    <t>套接紧定式镀锌钢导管
规格型号：JDG20</t>
  </si>
  <si>
    <t>套接紧定式镀锌钢导管 
规格型号：JDG25</t>
  </si>
  <si>
    <t>套接紧定式镀锌钢导管 
规格型号：JDG32</t>
  </si>
  <si>
    <t>套接紧定式镀锌钢导管
规格型号：JDG40</t>
  </si>
  <si>
    <t>套接紧定式镀锌钢导管 
规格型号：JDG50</t>
  </si>
  <si>
    <t>镀锌钢管 
规格型号：SC15</t>
  </si>
  <si>
    <t>镀锌钢管 
规格型号：SC20</t>
  </si>
  <si>
    <t>镀锌钢管
规格型号：SC25</t>
  </si>
  <si>
    <t>镀锌钢管
规格型号：SC32</t>
  </si>
  <si>
    <t>镀锌钢管
规格型号：SC40</t>
  </si>
  <si>
    <t>镀锌钢管
规格型号：SC50</t>
  </si>
  <si>
    <t>镀锌钢管
规格型号：SC65</t>
  </si>
  <si>
    <t>镀锌钢管
规格型号：SC80</t>
  </si>
  <si>
    <t>镀锌钢管
规格型号：SC100</t>
  </si>
  <si>
    <t>镀锌钢管
规格型号：SC125</t>
  </si>
  <si>
    <t>镀锌钢管
规格型号：SC150</t>
  </si>
  <si>
    <t>PVC塑料管
规格型号：PVC20</t>
  </si>
  <si>
    <t>PVC塑料管
规格型号：PVC25</t>
  </si>
  <si>
    <t>PVC塑料管
规格型号：PVC32</t>
  </si>
  <si>
    <t>过墙防护密闭套管
规格型号：SC65</t>
  </si>
  <si>
    <t>过墙防护密闭套管
规格型号：SC50</t>
  </si>
  <si>
    <t>过墙防护密闭套管
规格型号：SC20</t>
  </si>
  <si>
    <t>过墙防护密闭套管
规格型号：SC150</t>
  </si>
  <si>
    <t>过墙防护密闭套管
规格型号：SC100</t>
  </si>
  <si>
    <t>过墙防护密闭套管
规格型号：SC15</t>
  </si>
  <si>
    <t>镀锌扁钢40*4</t>
  </si>
  <si>
    <t>镀锌扁钢50*4</t>
  </si>
  <si>
    <t xml:space="preserve">总等电位 </t>
  </si>
  <si>
    <t xml:space="preserve">局部等电位 </t>
  </si>
  <si>
    <t>单管荧光灯（防爆型） 
规格型号：1*（36+1）W 吸顶式</t>
  </si>
  <si>
    <t>单管荧光灯 
规格型号：LED T8 1*20W 线槽安装</t>
  </si>
  <si>
    <t>单管荧光灯 
规格型号：1*（36+1）W 吸顶式</t>
  </si>
  <si>
    <t>单管荧光灯 
规格型号：1*（36+1）W 链吊式</t>
  </si>
  <si>
    <t>单管荧光灯（防水防尘） 
规格型号：1*（36+1）W 链吊式</t>
  </si>
  <si>
    <t>单管荧光灯（防水防尘） （自带蓄电池）
规格型号：1*（36+1）W 链吊式</t>
  </si>
  <si>
    <t>单管荧光灯（防水防尘） （自带蓄电池）
规格型号：1*（36+1）W 壁装式</t>
  </si>
  <si>
    <t>双管荧光灯 
规格型号：2*（36+1）W 吸顶式</t>
  </si>
  <si>
    <t>双管荧光灯 
规格型号：2*（36+1）W 链吊式</t>
  </si>
  <si>
    <t>双管荧光灯（防水防尘） （自带蓄电池）
规格型号：2*（36+1）W 链吊式</t>
  </si>
  <si>
    <t>LED红外感应吸顶灯  
规格型号：1*12W</t>
  </si>
  <si>
    <t>LED红外感应吸顶灯  
规格型号：1*9W</t>
  </si>
  <si>
    <t xml:space="preserve">LED节能吸顶灯 
规格型号：1*9W </t>
  </si>
  <si>
    <t>应急灯 
规格型号：LED 1*5W 吸顶式</t>
  </si>
  <si>
    <t>应急灯 （自带蓄电池）
规格型号：LED 1*5W 壁装式</t>
  </si>
  <si>
    <t>单向疏散指示灯 
规格型号：LED  1*1W 壁装式</t>
  </si>
  <si>
    <t>双向疏散指示灯 
规格型号：LED  1*1W 壁装式</t>
  </si>
  <si>
    <t>安全出口灯  
规格型号：LED  1*1W 壁装式</t>
  </si>
  <si>
    <t>单向疏散指示灯  （自带蓄电池）
规格型号：LED  1*1W 壁装式</t>
  </si>
  <si>
    <t>双向疏散指示灯  （自带蓄电池）
规格型号：LED  1*1W 壁装式</t>
  </si>
  <si>
    <t>安全出口标志灯 （自带蓄电池）
规格型号：LED  1*1W 壁装式</t>
  </si>
  <si>
    <t xml:space="preserve">普通座头灯 </t>
  </si>
  <si>
    <t xml:space="preserve">隔爆灯 </t>
  </si>
  <si>
    <t xml:space="preserve">防水防潮灯 </t>
  </si>
  <si>
    <t xml:space="preserve">风机安装按钮 </t>
  </si>
  <si>
    <t>专业</t>
  </si>
  <si>
    <t>设备/材料名称</t>
  </si>
  <si>
    <t>品牌/厂家</t>
  </si>
  <si>
    <t>水暖系统</t>
  </si>
  <si>
    <t>管道</t>
  </si>
  <si>
    <t>钢塑复合管</t>
  </si>
  <si>
    <t>浙江伟星、天津友发、天津利达、华岐</t>
  </si>
  <si>
    <t>优质不锈钢管</t>
  </si>
  <si>
    <t>深圳民乐、广州美亚、天津利达、天津友发、上海天力、宁波华涛</t>
  </si>
  <si>
    <t>冷媒管（铜管）</t>
  </si>
  <si>
    <t>中国天力，上海申利，宁波埃美柯，上海洛铜</t>
  </si>
  <si>
    <t>机制柔性排水铸铁管</t>
  </si>
  <si>
    <t>新兴、山西泫氏、禹州新光、上海申利</t>
  </si>
  <si>
    <t>塑料管【含双壁波纹管PVC-U、HDPE高密度聚乙烯管（虹吸系统专用）、加厚UPVC排水管等】</t>
  </si>
  <si>
    <t>浙江中财、浙江伟星、日丰、联塑</t>
  </si>
  <si>
    <t>地热管及地热分集水器</t>
  </si>
  <si>
    <t>钢管【含加厚镀锌钢管、热镀锌钢管、焊接钢管/螺旋焊接钢管、无缝钢管等】</t>
  </si>
  <si>
    <t>天津友发、天津利达、华岐、鞍钢、通钢</t>
  </si>
  <si>
    <t>阀门</t>
  </si>
  <si>
    <t>包括但不限于以下种类：铜闸阀、不锈钢闸阀、过滤器、遥控浮球阀、止回阀、截止阀、安全阀、球阀、温度控制阀、不锈钢温度控制阀、减压阀组、电磁阀、不锈钢电磁阀、自动排气阀、真空破坏器、安全泄漏阀、疏水阀组、波纹管密封截止阀、电动排污阀、减压阀、泄水阀、橡胶软接头、蝶阀、波纹补偿器、旋塞阀、锁闭阀、球阀、铜制球心阀。</t>
  </si>
  <si>
    <t xml:space="preserve">上海沪航、天津塘沽、宁波杰克龙、埃美柯、天津卡尔斯、良工、上海标一、上海冠龙
</t>
  </si>
  <si>
    <t>风系统</t>
  </si>
  <si>
    <t>镀锌钢板</t>
  </si>
  <si>
    <t>鞍钢、通钢、武钢、宝钢</t>
  </si>
  <si>
    <t>喷流、旋流、球形风口</t>
  </si>
  <si>
    <t>苏州妥思、格瑞德、山东亚太、山东金光、开思拓、空研</t>
  </si>
  <si>
    <t>普通风口（百叶风口、散流器、条缝型风口）、手动风量调节阀、人字闸</t>
  </si>
  <si>
    <t>防火阀、板式排烟口、多叶排烟口</t>
  </si>
  <si>
    <t>电动风阀执行机构(适用于空调风管系统)</t>
  </si>
  <si>
    <t>江森、西门子、霍尼韦尔</t>
  </si>
  <si>
    <t>排气扇</t>
  </si>
  <si>
    <t>松下、百朗、奥斯博格、罗格朗</t>
  </si>
  <si>
    <t>保温材料</t>
  </si>
  <si>
    <t>离心玻璃棉保温材料</t>
  </si>
  <si>
    <t>华美、华能、河北金威</t>
  </si>
  <si>
    <t>橡塑绝热保温材料</t>
  </si>
  <si>
    <t xml:space="preserve">阿乐斯、杜肯、凯门    </t>
  </si>
  <si>
    <t>空调水系统电控阀门类</t>
  </si>
  <si>
    <t>电动二通/三通调节阀</t>
  </si>
  <si>
    <t>江森、丹佛斯、西门子、霍尼韦尔、泰勒</t>
  </si>
  <si>
    <t>温差/压差电动旁通阀、静态/动态平衡阀、电动蝶阀</t>
  </si>
  <si>
    <t>温差/压差传感器</t>
  </si>
  <si>
    <t>美国 Dwyer、瑞士Sensirion、霍尼韦尔、江森、泰勒</t>
  </si>
  <si>
    <t>流量传感器</t>
  </si>
  <si>
    <t>其他材料设备（给排水）</t>
  </si>
  <si>
    <t>水表</t>
  </si>
  <si>
    <t>佛山南海永兴、上海连成、宁波埃美柯、泰科（TYCO）、沃茨、丹佛斯</t>
  </si>
  <si>
    <t>温度表</t>
  </si>
  <si>
    <t>西门子、霍尼韦尔、富士、科隆、江森、泰勒</t>
  </si>
  <si>
    <t>水位控制器、温度传感器、TDS传感器</t>
  </si>
  <si>
    <t>虹吸雨水斗</t>
  </si>
  <si>
    <t>北京泰宁、南京惠通、保利、上海盘创、沈阳洺禹通</t>
  </si>
  <si>
    <t>87型雨水斗</t>
  </si>
  <si>
    <t>潍坊阳光铸业、联塑、伟星</t>
  </si>
  <si>
    <t>食品级304不锈钢生活水箱、膨胀水箱</t>
  </si>
  <si>
    <t>满足国标即可</t>
  </si>
  <si>
    <t>紫外线消毒设备</t>
  </si>
  <si>
    <t>北京科净源、北京禹辉、浙江德安</t>
  </si>
  <si>
    <t>其他材料设备（暖通）</t>
  </si>
  <si>
    <t>全自动定压补水装置</t>
  </si>
  <si>
    <t>全自动软化水机组</t>
  </si>
  <si>
    <t>物化自动水处理器+加药装置（用于冷冻水）</t>
  </si>
  <si>
    <t>分气缸</t>
  </si>
  <si>
    <t>自动在线清洗系统</t>
  </si>
  <si>
    <t>电子除垢仪</t>
  </si>
  <si>
    <t>散热器</t>
  </si>
  <si>
    <t>英俊、旭东、大维、响铃</t>
  </si>
  <si>
    <t>采暖换热机组</t>
  </si>
  <si>
    <t>巨元、维克斯、睿能大宇</t>
  </si>
  <si>
    <t>空调换热器</t>
  </si>
  <si>
    <t>电气系统</t>
  </si>
  <si>
    <t>配管、桥架</t>
  </si>
  <si>
    <t>SC钢管</t>
  </si>
  <si>
    <t>天津友发、天津利达、吉林华岐</t>
  </si>
  <si>
    <t>PVC刚性阻燃管</t>
  </si>
  <si>
    <t>浙江伟星、三王、中财、联塑</t>
  </si>
  <si>
    <t>JDG紧定式钢管</t>
  </si>
  <si>
    <t>沈阳 士新阳管业；河北 文安成龙管业；上海 申捷管业；</t>
  </si>
  <si>
    <t>桥架</t>
  </si>
  <si>
    <t>南昌华云、江苏亿能、有能、三江、华鹏、江苏华威、长江电气</t>
  </si>
  <si>
    <t>灯具</t>
  </si>
  <si>
    <t>荧光灯、红外感应灯、吸顶灯等</t>
  </si>
  <si>
    <t>西顿、雷士、欧普、三雄极光</t>
  </si>
  <si>
    <t>安全出口指示灯、疏散指示灯</t>
  </si>
  <si>
    <t>广东亿光、北京动力源、大唐电气、上海宝星</t>
  </si>
  <si>
    <t>备注：投标时只能从甲限品牌中选取一种，所有材料必须达到规范及国标要求，严禁贴牌。所有阀门类在阀体上要有清晰的品牌/LOGO铸标、压力标示，若有流向要求的还需有流向标示。</t>
  </si>
  <si>
    <t>综合机电工程界面</t>
  </si>
  <si>
    <t>分包或材料供应商工程界面</t>
  </si>
  <si>
    <t>给水泵</t>
  </si>
  <si>
    <t>负责从卸货点搬运至安装地点安装和系统调试</t>
  </si>
  <si>
    <t>1.甲供范围：水泵、控制柜、减震垫
2.供材料供货商应运至甲方项目指定的机动车可到达项目地点卸货和指导调试</t>
  </si>
  <si>
    <t>空调泵</t>
  </si>
  <si>
    <t>1.甲供范围：水泵、控制柜、减震垫
2.供材料供货商应运至甲方项目指定的机动车可到达项目地点和指导调试</t>
  </si>
  <si>
    <t>稳压罐</t>
  </si>
  <si>
    <t>1.甲供范围：稳压罐
2.供材料供货商应运至甲方项目指定的机动车可到达项目地点和指导调试</t>
  </si>
  <si>
    <t>潜水泵</t>
  </si>
  <si>
    <t>1.甲供范围：水泵、控制柜、浮球开关，配线长度不小于8m
2.供材料供货商应运至甲方项目指定的机动车可到达项目地点和指导调试</t>
  </si>
  <si>
    <t>板式换热器</t>
  </si>
  <si>
    <t>1.甲供范围：板式换热器
2.供材料供货商应运至甲方项目指定的机动车可到达项目地点和指导调试</t>
  </si>
  <si>
    <t>热回收新风机组</t>
  </si>
  <si>
    <t>1.甲供范围：热回收新风机组
2.供材料供货商应运至甲方项目指定的机动车可到达项目地点和指导调试</t>
  </si>
  <si>
    <t>组合式空调机组</t>
  </si>
  <si>
    <t>1.负责从卸货点搬运至安装地点安装和系统调试
2.负责现场拼装</t>
  </si>
  <si>
    <t>1.甲供范围：组合式空调机组
2.供材料供货商应运至甲方项目指定的机动车可到达项目地点和指导调试</t>
  </si>
  <si>
    <t>全新风机组</t>
  </si>
  <si>
    <t>1.甲供范围：全新风机组
2.供材料供货商应运至甲方项目指定的机动车可到达项目地点和指导调试</t>
  </si>
  <si>
    <t>风机盘管</t>
  </si>
  <si>
    <t>1.甲供范围：风机盘管和回风箱
2.供材料供货商应运至甲方项目指定的机动车可到达项目地点和指导调试</t>
  </si>
  <si>
    <t>分体空调</t>
  </si>
  <si>
    <t>1.甲供范围：分体空调
2.供材料供货商应运至甲方项目指定的机动车可到达项目地点和指导调试</t>
  </si>
  <si>
    <t>离心\轴流\混流风机</t>
  </si>
  <si>
    <t>1.甲供范围：离心\轴流\混流风机
2.供材料供货商应运至甲方项目指定的机动车可到达项目地点和指导调试</t>
  </si>
  <si>
    <t>配电箱</t>
  </si>
  <si>
    <t>1.甲供范围：配电箱
2.供材料供货商应运至甲方项目指定的机动车可到达项目地点和指导调试</t>
  </si>
  <si>
    <t>柔性矿物电缆</t>
  </si>
  <si>
    <t>1.甲供范围：电缆
2.供材料供货商应运至甲方项目指定的机动车可到达项目地点和指导调试</t>
  </si>
  <si>
    <t>刚性矿物电缆</t>
  </si>
  <si>
    <t>1.甲供范围：电缆、中间连接器和终端头
2.供材料供货商应运至甲方项目指定的机动车可到达项目地点和指导调试</t>
  </si>
  <si>
    <t>常用电缆和电线</t>
  </si>
  <si>
    <t>母线槽</t>
  </si>
  <si>
    <t>1.甲供范围：母线槽、弹簧支撑、母线槽连接器
2.供材料供货商应运至甲方项目指定的机动车可到达项目地点和指导调试</t>
  </si>
  <si>
    <t>母线插接箱、终端箱、始端箱</t>
  </si>
  <si>
    <t>1.甲供范围：母线插接箱、终端箱、始端箱
2.供材料供货商应运至甲方项目指定的机动车可到达项目地点和指导调试</t>
  </si>
  <si>
    <t>开关插座</t>
  </si>
  <si>
    <t>1.甲供范围：开关、插座
3.供材料供货商应运至甲方项目指定的机动车可到达项目地点和指导调试</t>
  </si>
  <si>
    <t>功臣名称：长春宝能中心项目综合机电总承包施工工程</t>
  </si>
  <si>
    <t>单价及其价格构成</t>
  </si>
  <si>
    <r>
      <rPr>
        <sz val="10"/>
        <rFont val="黑体"/>
        <family val="3"/>
        <charset val="134"/>
      </rPr>
      <t>综合单价
p=a+b</t>
    </r>
    <r>
      <rPr>
        <sz val="10"/>
        <rFont val="宋体"/>
        <family val="3"/>
        <charset val="134"/>
      </rPr>
      <t>…</t>
    </r>
    <r>
      <rPr>
        <sz val="10"/>
        <rFont val="黑体"/>
        <family val="3"/>
        <charset val="134"/>
      </rPr>
      <t>+e</t>
    </r>
  </si>
  <si>
    <t>主材费
a</t>
  </si>
  <si>
    <t>人工机械辅材 b</t>
  </si>
  <si>
    <t>管理费 
c</t>
  </si>
  <si>
    <t>利润 
d</t>
  </si>
  <si>
    <t>税金 
e</t>
  </si>
  <si>
    <t>混凝土梁、板打洞（含补洞）DN&gt;100</t>
  </si>
  <si>
    <t>直径≥300毫米(含人工、材料、砼渣土清理）</t>
  </si>
  <si>
    <t>混凝土梁、板打洞（含补洞）DN≤100</t>
  </si>
  <si>
    <r>
      <rPr>
        <sz val="10"/>
        <rFont val="宋体"/>
        <family val="3"/>
        <charset val="134"/>
      </rPr>
      <t>直径﹤</t>
    </r>
    <r>
      <rPr>
        <sz val="10"/>
        <rFont val="Times New Roman"/>
        <family val="1"/>
      </rPr>
      <t>300</t>
    </r>
    <r>
      <rPr>
        <sz val="10"/>
        <rFont val="宋体"/>
        <family val="3"/>
        <charset val="134"/>
      </rPr>
      <t>毫米</t>
    </r>
    <r>
      <rPr>
        <sz val="10"/>
        <rFont val="Times New Roman"/>
        <family val="1"/>
      </rPr>
      <t>(</t>
    </r>
    <r>
      <rPr>
        <sz val="10"/>
        <rFont val="宋体"/>
        <family val="3"/>
        <charset val="134"/>
      </rPr>
      <t>含人工、材料、砼渣土清理）</t>
    </r>
  </si>
  <si>
    <t>砖墙开洞（含补洞）DN&gt;100</t>
  </si>
  <si>
    <r>
      <rPr>
        <sz val="10"/>
        <rFont val="宋体"/>
        <family val="3"/>
        <charset val="134"/>
      </rPr>
      <t>直径≥</t>
    </r>
    <r>
      <rPr>
        <sz val="10"/>
        <rFont val="Times New Roman"/>
        <family val="1"/>
      </rPr>
      <t>300</t>
    </r>
    <r>
      <rPr>
        <sz val="10"/>
        <rFont val="宋体"/>
        <family val="3"/>
        <charset val="134"/>
      </rPr>
      <t>毫米</t>
    </r>
    <r>
      <rPr>
        <sz val="10"/>
        <rFont val="Times New Roman"/>
        <family val="1"/>
      </rPr>
      <t>(</t>
    </r>
    <r>
      <rPr>
        <sz val="10"/>
        <rFont val="宋体"/>
        <family val="3"/>
        <charset val="134"/>
      </rPr>
      <t>含人工、材料、砖渣土清理）</t>
    </r>
  </si>
  <si>
    <t>砖墙开洞（含补洞）DN≤100</t>
  </si>
  <si>
    <r>
      <rPr>
        <sz val="10"/>
        <rFont val="宋体"/>
        <family val="3"/>
        <charset val="134"/>
      </rPr>
      <t>直径﹤</t>
    </r>
    <r>
      <rPr>
        <sz val="10"/>
        <rFont val="Times New Roman"/>
        <family val="1"/>
      </rPr>
      <t>300</t>
    </r>
    <r>
      <rPr>
        <sz val="10"/>
        <rFont val="宋体"/>
        <family val="3"/>
        <charset val="134"/>
      </rPr>
      <t>毫米</t>
    </r>
    <r>
      <rPr>
        <sz val="10"/>
        <rFont val="Times New Roman"/>
        <family val="1"/>
      </rPr>
      <t>(</t>
    </r>
    <r>
      <rPr>
        <sz val="10"/>
        <rFont val="宋体"/>
        <family val="3"/>
        <charset val="134"/>
      </rPr>
      <t>含人工、材料、砖渣土清理）</t>
    </r>
  </si>
  <si>
    <t>墙地面开槽及恢复管径DN32以内</t>
  </si>
  <si>
    <t>含水泥砂浆修复</t>
  </si>
  <si>
    <t xml:space="preserve">钢套管制作与安装 DN50 </t>
  </si>
  <si>
    <t>含刷油防腐、堵洞</t>
  </si>
  <si>
    <t xml:space="preserve">钢套管制作与安装 DN65 </t>
  </si>
  <si>
    <t xml:space="preserve">钢套管制作与安装 DN80 </t>
  </si>
  <si>
    <t xml:space="preserve">钢套管制作与安装DN100 </t>
  </si>
  <si>
    <t xml:space="preserve">钢套管制作与安装DN150 </t>
  </si>
  <si>
    <t>钢套管制作与安装DN200</t>
  </si>
  <si>
    <t>钢套管制作与安装DN250</t>
  </si>
  <si>
    <t>说明</t>
  </si>
  <si>
    <r>
      <rPr>
        <sz val="10"/>
        <rFont val="Times New Roman"/>
        <family val="1"/>
      </rPr>
      <t>1</t>
    </r>
    <r>
      <rPr>
        <sz val="10"/>
        <rFont val="宋体"/>
        <family val="3"/>
        <charset val="134"/>
      </rPr>
      <t>、以上单价不允许调整，投标单位不再报价竞争。以上单价均为综合单价，包含了人工、材料、机械、管理、利润、税金等相关费用，结算也不调整。</t>
    </r>
  </si>
  <si>
    <r>
      <rPr>
        <sz val="10"/>
        <rFont val="Times New Roman"/>
        <family val="1"/>
      </rPr>
      <t>2</t>
    </r>
    <r>
      <rPr>
        <sz val="10"/>
        <rFont val="宋体"/>
        <family val="3"/>
        <charset val="134"/>
      </rPr>
      <t>、工程量不需填报，结算时按甲方确认数量结算。</t>
    </r>
  </si>
  <si>
    <r>
      <rPr>
        <sz val="10"/>
        <rFont val="Times New Roman"/>
        <family val="1"/>
      </rPr>
      <t>3</t>
    </r>
    <r>
      <rPr>
        <sz val="10"/>
        <rFont val="宋体"/>
        <family val="3"/>
        <charset val="134"/>
      </rPr>
      <t>、投标单位投标时需对本表进行确认，并作为评价是否响应经济标的依据之一。</t>
    </r>
  </si>
  <si>
    <t>2019年10月31日</t>
    <phoneticPr fontId="101" type="noConversion"/>
  </si>
  <si>
    <t>一标段分摊</t>
    <phoneticPr fontId="101" type="noConversion"/>
  </si>
  <si>
    <t>业主供材料/设备的竞争性保管费</t>
    <phoneticPr fontId="101" type="noConversion"/>
  </si>
  <si>
    <t>业主供材料设备暂定总价为xxx万元,此项只报费率</t>
    <phoneticPr fontId="101" type="noConversion"/>
  </si>
  <si>
    <t xml:space="preserve">业主限材料设备品牌一览表 </t>
    <phoneticPr fontId="101" type="noConversion"/>
  </si>
  <si>
    <t>业主供材料、设备及其界面表</t>
    <phoneticPr fontId="10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</si>
</sst>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1" formatCode="_ * #,##0_ ;_ * \-#,##0_ ;_ * &quot;-&quot;_ ;_ @_ "/>
    <numFmt numFmtId="43" formatCode="_ * #,##0.00_ ;_ * \-#,##0.00_ ;_ * &quot;-&quot;??_ ;_ @_ "/>
    <numFmt numFmtId="176" formatCode="0.0_);[Red]\(0.0\)"/>
    <numFmt numFmtId="177" formatCode="&quot;?#,##0.00;\-&quot;&quot;\?&quot;#,##0.00"/>
    <numFmt numFmtId="178" formatCode="&quot;$&quot;\ #,##0.00_-;[Red]&quot;$&quot;\ #,##0.00\-"/>
    <numFmt numFmtId="179" formatCode="&quot;$&quot;#,##0.00;\(&quot;$&quot;#,##0.00\)"/>
    <numFmt numFmtId="180" formatCode="&quot;$&quot;#,##0.00_);[Red]\(&quot;$&quot;#,##0.00\)"/>
    <numFmt numFmtId="181" formatCode="0.0%"/>
    <numFmt numFmtId="182" formatCode="#,##0;\(#,##0\)"/>
    <numFmt numFmtId="183" formatCode="0.00_);[Red]\(0.00\)"/>
    <numFmt numFmtId="184" formatCode="#,##0;[Red]\(#,##0\)"/>
    <numFmt numFmtId="185" formatCode="_-* #,##0_-;\-* #,##0_-;_-* &quot;-&quot;_-;_-@_-"/>
    <numFmt numFmtId="186" formatCode="#,##0.0_);\(#,##0.0\)"/>
    <numFmt numFmtId="187" formatCode="_ \¥* #,##0_ ;_ \¥* \-#,##0_ ;_ \¥* &quot;-&quot;_ ;_ @_ "/>
    <numFmt numFmtId="188" formatCode="0_);[Red]\(0\)"/>
    <numFmt numFmtId="189" formatCode="&quot;$&quot;#,##0;\(&quot;$&quot;#,##0\)"/>
    <numFmt numFmtId="190" formatCode="yy\.mm\.dd"/>
    <numFmt numFmtId="191" formatCode="#,##0;\-#,##0;&quot;-&quot;"/>
    <numFmt numFmtId="192" formatCode="0.00_ "/>
    <numFmt numFmtId="193" formatCode="_-&quot;$&quot;\ * #,##0_-;_-&quot;$&quot;\ * #,##0\-;_-&quot;$&quot;\ * &quot;-&quot;_-;_-@_-"/>
    <numFmt numFmtId="194" formatCode="0_ "/>
    <numFmt numFmtId="195" formatCode="&quot;$&quot;#,##0_);[Red]\(&quot;$&quot;#,##0\)"/>
    <numFmt numFmtId="196" formatCode="0.00_);\(0.00\)"/>
  </numFmts>
  <fonts count="102">
    <font>
      <sz val="10"/>
      <color indexed="8"/>
      <name val="宋体"/>
      <charset val="134"/>
    </font>
    <font>
      <b/>
      <sz val="18"/>
      <name val="宋体"/>
      <family val="3"/>
      <charset val="134"/>
    </font>
    <font>
      <b/>
      <sz val="10"/>
      <color indexed="8"/>
      <name val="宋体"/>
      <family val="3"/>
      <charset val="134"/>
    </font>
    <font>
      <b/>
      <sz val="12"/>
      <color indexed="8"/>
      <name val="宋体"/>
      <family val="3"/>
      <charset val="134"/>
    </font>
    <font>
      <b/>
      <sz val="16"/>
      <name val="宋体"/>
      <family val="3"/>
      <charset val="134"/>
    </font>
    <font>
      <b/>
      <sz val="10"/>
      <name val="宋体"/>
      <family val="3"/>
      <charset val="134"/>
    </font>
    <font>
      <sz val="10"/>
      <name val="黑体"/>
      <family val="3"/>
      <charset val="134"/>
    </font>
    <font>
      <sz val="10"/>
      <name val="宋体"/>
      <family val="3"/>
      <charset val="134"/>
    </font>
    <font>
      <sz val="10"/>
      <color indexed="0"/>
      <name val="宋体"/>
      <family val="3"/>
      <charset val="134"/>
    </font>
    <font>
      <sz val="11"/>
      <color indexed="8"/>
      <name val="宋体"/>
      <family val="3"/>
      <charset val="134"/>
    </font>
    <font>
      <sz val="10"/>
      <name val="Times New Roman"/>
      <family val="1"/>
    </font>
    <font>
      <b/>
      <sz val="10"/>
      <color indexed="8"/>
      <name val="华文细黑"/>
      <family val="3"/>
      <charset val="134"/>
    </font>
    <font>
      <b/>
      <sz val="16"/>
      <color indexed="8"/>
      <name val="华文细黑"/>
      <family val="3"/>
      <charset val="134"/>
    </font>
    <font>
      <sz val="11"/>
      <name val="宋体"/>
      <family val="3"/>
      <charset val="134"/>
    </font>
    <font>
      <sz val="11"/>
      <name val="宋体"/>
      <family val="3"/>
      <charset val="134"/>
      <scheme val="minor"/>
    </font>
    <font>
      <sz val="11"/>
      <color theme="1"/>
      <name val="宋体"/>
      <family val="3"/>
      <charset val="134"/>
      <scheme val="minor"/>
    </font>
    <font>
      <b/>
      <sz val="11"/>
      <color theme="1"/>
      <name val="宋体"/>
      <family val="3"/>
      <charset val="134"/>
    </font>
    <font>
      <sz val="10"/>
      <color theme="1"/>
      <name val="宋体"/>
      <family val="3"/>
      <charset val="134"/>
    </font>
    <font>
      <sz val="10"/>
      <color rgb="FFFF0000"/>
      <name val="宋体"/>
      <family val="3"/>
      <charset val="134"/>
    </font>
    <font>
      <sz val="10"/>
      <color indexed="8"/>
      <name val="宋体"/>
      <family val="3"/>
      <charset val="134"/>
      <scheme val="minor"/>
    </font>
    <font>
      <sz val="10"/>
      <color theme="1"/>
      <name val="宋体"/>
      <family val="3"/>
      <charset val="134"/>
      <scheme val="minor"/>
    </font>
    <font>
      <sz val="9"/>
      <color theme="1"/>
      <name val="宋体"/>
      <family val="3"/>
      <charset val="134"/>
      <scheme val="minor"/>
    </font>
    <font>
      <sz val="10"/>
      <name val="宋体"/>
      <family val="3"/>
      <charset val="134"/>
      <scheme val="minor"/>
    </font>
    <font>
      <u/>
      <sz val="10"/>
      <name val="宋体"/>
      <family val="3"/>
      <charset val="134"/>
    </font>
    <font>
      <b/>
      <sz val="16"/>
      <color theme="1"/>
      <name val="宋体"/>
      <family val="3"/>
      <charset val="134"/>
      <scheme val="minor"/>
    </font>
    <font>
      <b/>
      <sz val="16"/>
      <color theme="1"/>
      <name val="宋体"/>
      <family val="3"/>
      <charset val="134"/>
    </font>
    <font>
      <b/>
      <sz val="10"/>
      <color indexed="8"/>
      <name val="宋体"/>
      <family val="3"/>
      <charset val="134"/>
      <scheme val="minor"/>
    </font>
    <font>
      <b/>
      <sz val="10"/>
      <color theme="1"/>
      <name val="华文细黑"/>
      <family val="3"/>
      <charset val="134"/>
    </font>
    <font>
      <b/>
      <sz val="10"/>
      <color theme="1"/>
      <name val="宋体"/>
      <family val="3"/>
      <charset val="134"/>
    </font>
    <font>
      <b/>
      <sz val="10"/>
      <color theme="1"/>
      <name val="Arial"/>
      <family val="2"/>
    </font>
    <font>
      <b/>
      <sz val="10"/>
      <color theme="1"/>
      <name val="宋体"/>
      <family val="3"/>
      <charset val="134"/>
      <scheme val="minor"/>
    </font>
    <font>
      <sz val="10"/>
      <color rgb="FF000000"/>
      <name val="宋体"/>
      <family val="3"/>
      <charset val="134"/>
    </font>
    <font>
      <sz val="8"/>
      <color theme="1"/>
      <name val="宋体"/>
      <family val="3"/>
      <charset val="134"/>
      <scheme val="minor"/>
    </font>
    <font>
      <b/>
      <sz val="9"/>
      <color theme="1"/>
      <name val="宋体"/>
      <family val="3"/>
      <charset val="134"/>
      <scheme val="minor"/>
    </font>
    <font>
      <sz val="10"/>
      <color theme="1"/>
      <name val="Arial"/>
      <family val="2"/>
    </font>
    <font>
      <b/>
      <sz val="16"/>
      <color indexed="8"/>
      <name val="宋体"/>
      <family val="3"/>
      <charset val="134"/>
      <scheme val="minor"/>
    </font>
    <font>
      <b/>
      <sz val="16"/>
      <color indexed="8"/>
      <name val="宋体"/>
      <family val="3"/>
      <charset val="134"/>
    </font>
    <font>
      <b/>
      <sz val="11"/>
      <color indexed="8"/>
      <name val="宋体"/>
      <family val="3"/>
      <charset val="134"/>
    </font>
    <font>
      <b/>
      <u/>
      <sz val="10"/>
      <color rgb="FF000000"/>
      <name val="宋体"/>
      <family val="3"/>
      <charset val="134"/>
    </font>
    <font>
      <sz val="9"/>
      <color indexed="8"/>
      <name val="宋体"/>
      <family val="3"/>
      <charset val="134"/>
    </font>
    <font>
      <sz val="10"/>
      <color indexed="8"/>
      <name val="华文细黑"/>
      <family val="3"/>
      <charset val="134"/>
    </font>
    <font>
      <b/>
      <sz val="10"/>
      <name val="宋体"/>
      <family val="3"/>
      <charset val="134"/>
      <scheme val="minor"/>
    </font>
    <font>
      <sz val="9"/>
      <color indexed="8"/>
      <name val="华文细黑"/>
      <family val="3"/>
      <charset val="134"/>
    </font>
    <font>
      <sz val="11"/>
      <color indexed="8"/>
      <name val="华文细黑"/>
      <family val="3"/>
      <charset val="134"/>
    </font>
    <font>
      <sz val="12"/>
      <color theme="1"/>
      <name val="宋体"/>
      <family val="3"/>
      <charset val="134"/>
    </font>
    <font>
      <sz val="12"/>
      <color theme="1"/>
      <name val="华文细黑"/>
      <family val="3"/>
      <charset val="134"/>
    </font>
    <font>
      <b/>
      <sz val="11"/>
      <color theme="1"/>
      <name val="宋体"/>
      <family val="3"/>
      <charset val="134"/>
      <scheme val="minor"/>
    </font>
    <font>
      <sz val="11"/>
      <color indexed="8"/>
      <name val="宋体"/>
      <family val="3"/>
      <charset val="134"/>
      <scheme val="minor"/>
    </font>
    <font>
      <sz val="11"/>
      <color theme="1"/>
      <name val="华文细黑"/>
      <family val="3"/>
      <charset val="134"/>
    </font>
    <font>
      <sz val="12"/>
      <name val="华文细黑"/>
      <family val="3"/>
      <charset val="134"/>
    </font>
    <font>
      <b/>
      <sz val="18"/>
      <name val="华文细黑"/>
      <family val="3"/>
      <charset val="134"/>
    </font>
    <font>
      <b/>
      <sz val="20"/>
      <color indexed="8"/>
      <name val="华文细黑"/>
      <family val="3"/>
      <charset val="134"/>
    </font>
    <font>
      <sz val="10"/>
      <name val="华文细黑"/>
      <family val="3"/>
      <charset val="134"/>
    </font>
    <font>
      <b/>
      <sz val="12"/>
      <name val="华文细黑"/>
      <family val="3"/>
      <charset val="134"/>
    </font>
    <font>
      <sz val="12"/>
      <name val="宋体"/>
      <family val="3"/>
      <charset val="134"/>
    </font>
    <font>
      <sz val="11"/>
      <color indexed="9"/>
      <name val="宋体"/>
      <family val="3"/>
      <charset val="134"/>
    </font>
    <font>
      <sz val="11"/>
      <color indexed="17"/>
      <name val="宋体"/>
      <family val="3"/>
      <charset val="134"/>
    </font>
    <font>
      <sz val="11"/>
      <color indexed="20"/>
      <name val="宋体"/>
      <family val="3"/>
      <charset val="134"/>
    </font>
    <font>
      <sz val="12"/>
      <color indexed="17"/>
      <name val="宋体"/>
      <family val="3"/>
      <charset val="134"/>
    </font>
    <font>
      <b/>
      <sz val="13"/>
      <color indexed="56"/>
      <name val="宋体"/>
      <family val="3"/>
      <charset val="134"/>
    </font>
    <font>
      <sz val="12"/>
      <name val="Times New Roman"/>
      <family val="1"/>
    </font>
    <font>
      <sz val="11"/>
      <color indexed="10"/>
      <name val="宋体"/>
      <family val="3"/>
      <charset val="134"/>
    </font>
    <font>
      <i/>
      <sz val="11"/>
      <color indexed="23"/>
      <name val="宋体"/>
      <family val="3"/>
      <charset val="134"/>
    </font>
    <font>
      <b/>
      <sz val="15"/>
      <color indexed="56"/>
      <name val="宋体"/>
      <family val="3"/>
      <charset val="134"/>
    </font>
    <font>
      <sz val="11"/>
      <color indexed="62"/>
      <name val="宋体"/>
      <family val="3"/>
      <charset val="134"/>
    </font>
    <font>
      <sz val="12"/>
      <color indexed="8"/>
      <name val="宋体"/>
      <family val="3"/>
      <charset val="134"/>
    </font>
    <font>
      <b/>
      <sz val="18"/>
      <color indexed="56"/>
      <name val="宋体"/>
      <family val="3"/>
      <charset val="134"/>
    </font>
    <font>
      <sz val="11"/>
      <color indexed="60"/>
      <name val="宋体"/>
      <family val="3"/>
      <charset val="134"/>
    </font>
    <font>
      <sz val="10"/>
      <name val="Helv"/>
      <family val="2"/>
    </font>
    <font>
      <sz val="10"/>
      <name val="Arial"/>
      <family val="2"/>
    </font>
    <font>
      <sz val="11"/>
      <color indexed="52"/>
      <name val="宋体"/>
      <family val="3"/>
      <charset val="134"/>
    </font>
    <font>
      <b/>
      <sz val="10"/>
      <name val="Tms Rmn"/>
      <family val="1"/>
    </font>
    <font>
      <sz val="10"/>
      <name val="Geneva"/>
      <family val="1"/>
    </font>
    <font>
      <b/>
      <sz val="10"/>
      <name val="MS Sans Serif"/>
      <family val="2"/>
    </font>
    <font>
      <b/>
      <sz val="11"/>
      <color indexed="56"/>
      <name val="宋体"/>
      <family val="3"/>
      <charset val="134"/>
    </font>
    <font>
      <b/>
      <sz val="14"/>
      <name val="楷体"/>
      <family val="3"/>
      <charset val="134"/>
    </font>
    <font>
      <sz val="8"/>
      <name val="Arial"/>
      <family val="2"/>
    </font>
    <font>
      <sz val="10"/>
      <color indexed="8"/>
      <name val="MS Sans Serif"/>
      <family val="2"/>
    </font>
    <font>
      <b/>
      <sz val="11"/>
      <color indexed="9"/>
      <name val="宋体"/>
      <family val="3"/>
      <charset val="134"/>
    </font>
    <font>
      <b/>
      <sz val="11"/>
      <color indexed="52"/>
      <name val="宋体"/>
      <family val="3"/>
      <charset val="134"/>
    </font>
    <font>
      <sz val="12"/>
      <color indexed="9"/>
      <name val="宋体"/>
      <family val="3"/>
      <charset val="134"/>
    </font>
    <font>
      <b/>
      <sz val="18"/>
      <color indexed="62"/>
      <name val="宋体"/>
      <family val="3"/>
      <charset val="134"/>
    </font>
    <font>
      <b/>
      <sz val="12"/>
      <name val="Arial"/>
      <family val="2"/>
    </font>
    <font>
      <sz val="12"/>
      <color indexed="20"/>
      <name val="宋体"/>
      <family val="3"/>
      <charset val="134"/>
    </font>
    <font>
      <b/>
      <sz val="11"/>
      <color indexed="63"/>
      <name val="宋体"/>
      <family val="3"/>
      <charset val="134"/>
    </font>
    <font>
      <sz val="8"/>
      <name val="Times New Roman"/>
      <family val="1"/>
    </font>
    <font>
      <sz val="10"/>
      <color indexed="8"/>
      <name val="Arial"/>
      <family val="2"/>
    </font>
    <font>
      <u/>
      <sz val="10.8"/>
      <color indexed="12"/>
      <name val="宋体"/>
      <family val="3"/>
      <charset val="134"/>
    </font>
    <font>
      <sz val="12"/>
      <color indexed="16"/>
      <name val="宋体"/>
      <family val="3"/>
      <charset val="134"/>
    </font>
    <font>
      <sz val="12"/>
      <name val="Helv"/>
      <family val="2"/>
    </font>
    <font>
      <sz val="12"/>
      <color indexed="9"/>
      <name val="Helv"/>
      <family val="2"/>
    </font>
    <font>
      <sz val="10"/>
      <name val="楷体"/>
      <family val="3"/>
      <charset val="134"/>
    </font>
    <font>
      <sz val="7"/>
      <name val="Small Fonts"/>
      <family val="2"/>
    </font>
    <font>
      <b/>
      <sz val="15"/>
      <color indexed="62"/>
      <name val="宋体"/>
      <family val="3"/>
      <charset val="134"/>
    </font>
    <font>
      <sz val="10"/>
      <name val="MS Sans Serif"/>
      <family val="2"/>
    </font>
    <font>
      <b/>
      <sz val="13"/>
      <color indexed="62"/>
      <name val="宋体"/>
      <family val="3"/>
      <charset val="134"/>
    </font>
    <font>
      <b/>
      <sz val="11"/>
      <color indexed="62"/>
      <name val="宋体"/>
      <family val="3"/>
      <charset val="134"/>
    </font>
    <font>
      <i/>
      <sz val="10"/>
      <color indexed="8"/>
      <name val="宋体"/>
      <family val="3"/>
      <charset val="134"/>
    </font>
    <font>
      <sz val="12"/>
      <name val="新細明體"/>
      <charset val="134"/>
    </font>
    <font>
      <b/>
      <sz val="10"/>
      <color rgb="FF000000"/>
      <name val="宋体"/>
      <family val="3"/>
      <charset val="134"/>
    </font>
    <font>
      <sz val="10"/>
      <color indexed="8"/>
      <name val="宋体"/>
      <family val="3"/>
      <charset val="134"/>
    </font>
    <font>
      <sz val="9"/>
      <name val="宋体"/>
      <family val="3"/>
      <charset val="134"/>
    </font>
  </fonts>
  <fills count="37">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rgb="FF92D050"/>
        <bgColor indexed="64"/>
      </patternFill>
    </fill>
    <fill>
      <patternFill patternType="solid">
        <fgColor rgb="FF99FFCC"/>
        <bgColor indexed="64"/>
      </patternFill>
    </fill>
    <fill>
      <patternFill patternType="solid">
        <fgColor indexed="26"/>
        <bgColor indexed="64"/>
      </patternFill>
    </fill>
    <fill>
      <patternFill patternType="solid">
        <fgColor indexed="29"/>
        <bgColor indexed="64"/>
      </patternFill>
    </fill>
    <fill>
      <patternFill patternType="solid">
        <fgColor indexed="53"/>
        <bgColor indexed="64"/>
      </patternFill>
    </fill>
    <fill>
      <patternFill patternType="solid">
        <fgColor indexed="42"/>
        <bgColor indexed="64"/>
      </patternFill>
    </fill>
    <fill>
      <patternFill patternType="solid">
        <fgColor indexed="51"/>
        <bgColor indexed="64"/>
      </patternFill>
    </fill>
    <fill>
      <patternFill patternType="solid">
        <fgColor indexed="11"/>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47"/>
        <bgColor indexed="64"/>
      </patternFill>
    </fill>
    <fill>
      <patternFill patternType="solid">
        <fgColor indexed="43"/>
        <bgColor indexed="64"/>
      </patternFill>
    </fill>
    <fill>
      <patternFill patternType="solid">
        <fgColor indexed="49"/>
        <bgColor indexed="64"/>
      </patternFill>
    </fill>
    <fill>
      <patternFill patternType="solid">
        <fgColor indexed="62"/>
        <bgColor indexed="64"/>
      </patternFill>
    </fill>
    <fill>
      <patternFill patternType="solid">
        <fgColor indexed="10"/>
        <bgColor indexed="64"/>
      </patternFill>
    </fill>
    <fill>
      <patternFill patternType="solid">
        <fgColor indexed="44"/>
        <bgColor indexed="64"/>
      </patternFill>
    </fill>
    <fill>
      <patternFill patternType="solid">
        <fgColor indexed="22"/>
        <bgColor indexed="64"/>
      </patternFill>
    </fill>
    <fill>
      <patternFill patternType="solid">
        <fgColor indexed="52"/>
        <bgColor indexed="64"/>
      </patternFill>
    </fill>
    <fill>
      <patternFill patternType="solid">
        <fgColor indexed="27"/>
        <bgColor indexed="64"/>
      </patternFill>
    </fill>
    <fill>
      <patternFill patternType="solid">
        <fgColor indexed="36"/>
        <bgColor indexed="64"/>
      </patternFill>
    </fill>
    <fill>
      <patternFill patternType="solid">
        <fgColor indexed="54"/>
        <bgColor indexed="64"/>
      </patternFill>
    </fill>
    <fill>
      <patternFill patternType="gray0625"/>
    </fill>
    <fill>
      <patternFill patternType="mediumGray">
        <fgColor indexed="22"/>
      </patternFill>
    </fill>
    <fill>
      <patternFill patternType="solid">
        <fgColor indexed="55"/>
        <bgColor indexed="64"/>
      </patternFill>
    </fill>
    <fill>
      <patternFill patternType="solid">
        <fgColor indexed="30"/>
        <bgColor indexed="64"/>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lightUp">
        <fgColor indexed="9"/>
        <bgColor indexed="29"/>
      </patternFill>
    </fill>
    <fill>
      <patternFill patternType="lightUp">
        <fgColor indexed="9"/>
        <bgColor indexed="22"/>
      </patternFill>
    </fill>
    <fill>
      <patternFill patternType="lightUp">
        <fgColor indexed="9"/>
        <bgColor indexed="55"/>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indexed="9"/>
      </right>
      <top/>
      <bottom style="thin">
        <color indexed="9"/>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medium">
        <color auto="1"/>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s>
  <cellStyleXfs count="18329">
    <xf numFmtId="0" fontId="0"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6" fillId="10"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9" fontId="54" fillId="0" borderId="0" applyFont="0" applyFill="0" applyBorder="0" applyAlignment="0" applyProtection="0">
      <alignment vertical="center"/>
    </xf>
    <xf numFmtId="0" fontId="57" fillId="14" borderId="0" applyNumberFormat="0" applyBorder="0" applyAlignment="0" applyProtection="0">
      <alignment vertical="center"/>
    </xf>
    <xf numFmtId="0" fontId="65" fillId="22" borderId="0" applyNumberFormat="0" applyBorder="0" applyAlignment="0" applyProtection="0"/>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100" fillId="0" borderId="0" applyNumberFormat="0" applyFill="0" applyBorder="0" applyAlignment="0" applyProtection="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8" fillId="10" borderId="0" applyNumberFormat="0" applyBorder="0" applyAlignment="0" applyProtection="0"/>
    <xf numFmtId="0" fontId="57" fillId="14" borderId="0" applyNumberFormat="0" applyBorder="0" applyAlignment="0" applyProtection="0">
      <alignment vertical="center"/>
    </xf>
    <xf numFmtId="0" fontId="55" fillId="12" borderId="0" applyNumberFormat="0" applyBorder="0" applyAlignment="0" applyProtection="0">
      <alignment vertical="center"/>
    </xf>
    <xf numFmtId="0" fontId="9" fillId="8" borderId="0" applyNumberFormat="0" applyBorder="0" applyAlignment="0" applyProtection="0">
      <alignment vertical="center"/>
    </xf>
    <xf numFmtId="0" fontId="54" fillId="0" borderId="0"/>
    <xf numFmtId="0" fontId="54" fillId="0" borderId="0"/>
    <xf numFmtId="0" fontId="9" fillId="13" borderId="0" applyNumberFormat="0" applyBorder="0" applyAlignment="0" applyProtection="0">
      <alignment vertical="center"/>
    </xf>
    <xf numFmtId="9" fontId="15" fillId="0" borderId="0" applyFont="0" applyFill="0" applyBorder="0" applyAlignment="0" applyProtection="0">
      <alignment vertical="center"/>
    </xf>
    <xf numFmtId="0" fontId="61" fillId="0" borderId="0" applyNumberFormat="0" applyFill="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9" fillId="12" borderId="0" applyNumberFormat="0" applyBorder="0" applyAlignment="0" applyProtection="0">
      <alignment vertical="center"/>
    </xf>
    <xf numFmtId="0" fontId="60" fillId="0" borderId="0"/>
    <xf numFmtId="0" fontId="57" fillId="14" borderId="0" applyNumberFormat="0" applyBorder="0" applyAlignment="0" applyProtection="0">
      <alignment vertical="center"/>
    </xf>
    <xf numFmtId="0" fontId="54"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4" fillId="7" borderId="30" applyNumberFormat="0" applyFont="0" applyAlignment="0" applyProtection="0">
      <alignment vertical="center"/>
    </xf>
    <xf numFmtId="0" fontId="54" fillId="0" borderId="0"/>
    <xf numFmtId="0" fontId="63" fillId="0" borderId="32" applyNumberFormat="0" applyFill="0" applyAlignment="0" applyProtection="0">
      <alignment vertical="center"/>
    </xf>
    <xf numFmtId="0" fontId="9" fillId="8" borderId="0" applyNumberFormat="0" applyBorder="0" applyAlignment="0" applyProtection="0">
      <alignment vertical="center"/>
    </xf>
    <xf numFmtId="0" fontId="55" fillId="18"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5" fillId="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4" fillId="0" borderId="0"/>
    <xf numFmtId="0" fontId="100" fillId="0" borderId="0" applyNumberFormat="0" applyFill="0" applyBorder="0" applyAlignment="0" applyProtection="0"/>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9" fillId="14" borderId="0" applyNumberFormat="0" applyBorder="0" applyAlignment="0" applyProtection="0">
      <alignment vertical="center"/>
    </xf>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4" fillId="0" borderId="0"/>
    <xf numFmtId="0" fontId="54" fillId="0" borderId="0"/>
    <xf numFmtId="0" fontId="9" fillId="13" borderId="0" applyNumberFormat="0" applyBorder="0" applyAlignment="0" applyProtection="0">
      <alignment vertical="center"/>
    </xf>
    <xf numFmtId="0" fontId="62" fillId="0" borderId="0" applyNumberFormat="0" applyFill="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5" fillId="20"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5" fillId="12" borderId="0" applyNumberFormat="0" applyBorder="0" applyAlignment="0" applyProtection="0">
      <alignment vertical="center"/>
    </xf>
    <xf numFmtId="0" fontId="9" fillId="10"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4" fillId="0" borderId="0"/>
    <xf numFmtId="0" fontId="54" fillId="0" borderId="0"/>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62" fillId="0" borderId="0" applyNumberFormat="0" applyFill="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62" fillId="0" borderId="0" applyNumberFormat="0" applyFill="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5" fillId="20"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5" fillId="12" borderId="0" applyNumberFormat="0" applyBorder="0" applyAlignment="0" applyProtection="0">
      <alignment vertical="center"/>
    </xf>
    <xf numFmtId="0" fontId="9" fillId="10" borderId="0" applyNumberFormat="0" applyBorder="0" applyAlignment="0" applyProtection="0">
      <alignment vertical="center"/>
    </xf>
    <xf numFmtId="0" fontId="62" fillId="0" borderId="0" applyNumberFormat="0" applyFill="0" applyBorder="0" applyAlignment="0" applyProtection="0">
      <alignment vertical="center"/>
    </xf>
    <xf numFmtId="0" fontId="54" fillId="0" borderId="0" applyNumberFormat="0" applyFont="0" applyFill="0" applyBorder="0" applyAlignment="0" applyProtection="0">
      <alignment horizontal="left"/>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5" fillId="22" borderId="0" applyNumberFormat="0" applyBorder="0" applyAlignment="0" applyProtection="0">
      <alignment vertical="center"/>
    </xf>
    <xf numFmtId="0" fontId="54" fillId="0" borderId="0"/>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5" fillId="20" borderId="0" applyNumberFormat="0" applyBorder="0" applyAlignment="0" applyProtection="0">
      <alignment vertical="center"/>
    </xf>
    <xf numFmtId="0" fontId="55" fillId="12" borderId="0" applyNumberFormat="0" applyBorder="0" applyAlignment="0" applyProtection="0">
      <alignment vertical="center"/>
    </xf>
    <xf numFmtId="0" fontId="9" fillId="10"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55" fillId="23" borderId="0" applyNumberFormat="0" applyBorder="0" applyAlignment="0" applyProtection="0">
      <alignment vertical="center"/>
    </xf>
    <xf numFmtId="0" fontId="55" fillId="22" borderId="0" applyNumberFormat="0" applyBorder="0" applyAlignment="0" applyProtection="0">
      <alignment vertical="center"/>
    </xf>
    <xf numFmtId="0" fontId="54" fillId="0" borderId="0"/>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0" borderId="0"/>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67" fillId="17" borderId="0" applyNumberFormat="0" applyBorder="0" applyAlignment="0" applyProtection="0">
      <alignment vertical="center"/>
    </xf>
    <xf numFmtId="0" fontId="55" fillId="23"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60" fillId="0" borderId="0"/>
    <xf numFmtId="0" fontId="55" fillId="22" borderId="0" applyNumberFormat="0" applyBorder="0" applyAlignment="0" applyProtection="0">
      <alignment vertical="center"/>
    </xf>
    <xf numFmtId="0" fontId="54" fillId="0" borderId="0"/>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54" fillId="0" borderId="0"/>
    <xf numFmtId="0" fontId="100" fillId="0" borderId="0" applyNumberFormat="0" applyFill="0" applyBorder="0" applyAlignment="0" applyProtection="0"/>
    <xf numFmtId="0" fontId="57" fillId="14" borderId="0" applyNumberFormat="0" applyBorder="0" applyAlignment="0" applyProtection="0">
      <alignment vertical="center"/>
    </xf>
    <xf numFmtId="0" fontId="74" fillId="0" borderId="37" applyNumberFormat="0" applyFill="0" applyAlignment="0" applyProtection="0">
      <alignment vertical="center"/>
    </xf>
    <xf numFmtId="0" fontId="68" fillId="0" borderId="0"/>
    <xf numFmtId="0" fontId="9" fillId="10" borderId="0" applyNumberFormat="0" applyBorder="0" applyAlignment="0" applyProtection="0">
      <alignment vertical="center"/>
    </xf>
    <xf numFmtId="0" fontId="54" fillId="0" borderId="0"/>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4" fillId="0" borderId="0"/>
    <xf numFmtId="0" fontId="100" fillId="0" borderId="0" applyNumberFormat="0" applyFill="0" applyBorder="0" applyAlignment="0" applyProtection="0"/>
    <xf numFmtId="0" fontId="64" fillId="16" borderId="33" applyNumberFormat="0" applyAlignment="0" applyProtection="0">
      <alignment vertical="center"/>
    </xf>
    <xf numFmtId="0" fontId="9" fillId="14" borderId="0" applyNumberFormat="0" applyBorder="0" applyAlignment="0" applyProtection="0">
      <alignment vertical="center"/>
    </xf>
    <xf numFmtId="0" fontId="54" fillId="0" borderId="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4" fillId="0" borderId="0"/>
    <xf numFmtId="0" fontId="66" fillId="0" borderId="0" applyNumberFormat="0" applyFill="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5" fillId="8" borderId="0" applyNumberFormat="0" applyBorder="0" applyAlignment="0" applyProtection="0">
      <alignment vertical="center"/>
    </xf>
    <xf numFmtId="0" fontId="54" fillId="0" borderId="0"/>
    <xf numFmtId="0" fontId="54" fillId="0" borderId="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5" fillId="8" borderId="0" applyNumberFormat="0" applyBorder="0" applyAlignment="0" applyProtection="0">
      <alignment vertical="center"/>
    </xf>
    <xf numFmtId="0" fontId="54" fillId="0" borderId="0"/>
    <xf numFmtId="0" fontId="54" fillId="0" borderId="0"/>
    <xf numFmtId="0" fontId="64" fillId="16" borderId="33" applyNumberFormat="0" applyAlignment="0" applyProtection="0">
      <alignment vertical="center"/>
    </xf>
    <xf numFmtId="0" fontId="9" fillId="21" borderId="0" applyNumberFormat="0" applyBorder="0" applyAlignment="0" applyProtection="0">
      <alignment vertical="center"/>
    </xf>
    <xf numFmtId="0" fontId="54" fillId="0" borderId="0">
      <alignment vertical="center" wrapText="1"/>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5" fillId="8" borderId="0" applyNumberFormat="0" applyBorder="0" applyAlignment="0" applyProtection="0">
      <alignment vertical="center"/>
    </xf>
    <xf numFmtId="0" fontId="9" fillId="8" borderId="0" applyNumberFormat="0" applyBorder="0" applyAlignment="0" applyProtection="0">
      <alignment vertical="center"/>
    </xf>
    <xf numFmtId="0" fontId="9" fillId="14" borderId="0" applyNumberFormat="0" applyBorder="0" applyAlignment="0" applyProtection="0">
      <alignment vertical="center"/>
    </xf>
    <xf numFmtId="0" fontId="54" fillId="0" borderId="0">
      <alignment vertical="center"/>
    </xf>
    <xf numFmtId="0" fontId="54" fillId="0" borderId="0"/>
    <xf numFmtId="0" fontId="100" fillId="0" borderId="0" applyNumberFormat="0" applyFill="0" applyBorder="0" applyAlignment="0" applyProtection="0"/>
    <xf numFmtId="0" fontId="9" fillId="14"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9" fillId="13" borderId="0" applyNumberFormat="0" applyBorder="0" applyAlignment="0" applyProtection="0">
      <alignment vertical="center"/>
    </xf>
    <xf numFmtId="0" fontId="55" fillId="12" borderId="0" applyNumberFormat="0" applyBorder="0" applyAlignment="0" applyProtection="0">
      <alignment vertical="center"/>
    </xf>
    <xf numFmtId="0" fontId="56" fillId="10"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62" fillId="0" borderId="0" applyNumberFormat="0" applyFill="0" applyBorder="0" applyAlignment="0" applyProtection="0">
      <alignment vertical="center"/>
    </xf>
    <xf numFmtId="0" fontId="55" fillId="8" borderId="0" applyNumberFormat="0" applyBorder="0" applyAlignment="0" applyProtection="0">
      <alignment vertical="center"/>
    </xf>
    <xf numFmtId="0" fontId="54" fillId="0" borderId="0"/>
    <xf numFmtId="0" fontId="54" fillId="0" borderId="0"/>
    <xf numFmtId="0" fontId="64" fillId="16" borderId="33" applyNumberFormat="0" applyAlignment="0" applyProtection="0">
      <alignment vertical="center"/>
    </xf>
    <xf numFmtId="0" fontId="9" fillId="21" borderId="0" applyNumberFormat="0" applyBorder="0" applyAlignment="0" applyProtection="0">
      <alignment vertical="center"/>
    </xf>
    <xf numFmtId="0" fontId="54" fillId="0" borderId="0">
      <alignment vertical="center" wrapText="1"/>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5" fillId="8" borderId="0" applyNumberFormat="0" applyBorder="0" applyAlignment="0" applyProtection="0">
      <alignment vertical="center"/>
    </xf>
    <xf numFmtId="0" fontId="9" fillId="8" borderId="0" applyNumberFormat="0" applyBorder="0" applyAlignment="0" applyProtection="0">
      <alignment vertical="center"/>
    </xf>
    <xf numFmtId="0" fontId="61" fillId="0" borderId="0" applyNumberFormat="0" applyFill="0" applyBorder="0" applyAlignment="0" applyProtection="0">
      <alignment vertical="center"/>
    </xf>
    <xf numFmtId="0" fontId="54" fillId="0" borderId="0"/>
    <xf numFmtId="0" fontId="100" fillId="0" borderId="0" applyNumberFormat="0" applyFill="0" applyBorder="0" applyAlignment="0" applyProtection="0"/>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60"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57" fillId="14" borderId="0" applyNumberFormat="0" applyBorder="0" applyAlignment="0" applyProtection="0">
      <alignment vertical="center"/>
    </xf>
    <xf numFmtId="0" fontId="66" fillId="0" borderId="0" applyNumberFormat="0" applyFill="0" applyBorder="0" applyAlignment="0" applyProtection="0">
      <alignment vertical="center"/>
    </xf>
    <xf numFmtId="0" fontId="55" fillId="8" borderId="0" applyNumberFormat="0" applyBorder="0" applyAlignment="0" applyProtection="0">
      <alignment vertical="center"/>
    </xf>
    <xf numFmtId="0" fontId="54" fillId="0" borderId="0"/>
    <xf numFmtId="0" fontId="55" fillId="8" borderId="0" applyNumberFormat="0" applyBorder="0" applyAlignment="0" applyProtection="0">
      <alignment vertical="center"/>
    </xf>
    <xf numFmtId="0" fontId="54" fillId="0" borderId="0"/>
    <xf numFmtId="0" fontId="100" fillId="0" borderId="0" applyNumberFormat="0" applyFill="0" applyBorder="0" applyAlignment="0" applyProtection="0"/>
    <xf numFmtId="0" fontId="64" fillId="16" borderId="33" applyNumberFormat="0" applyAlignment="0" applyProtection="0">
      <alignment vertical="center"/>
    </xf>
    <xf numFmtId="0" fontId="9" fillId="21" borderId="0" applyNumberFormat="0" applyBorder="0" applyAlignment="0" applyProtection="0">
      <alignment vertical="center"/>
    </xf>
    <xf numFmtId="0" fontId="54" fillId="0" borderId="0">
      <alignment vertical="center" wrapText="1"/>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14" borderId="0" applyNumberFormat="0" applyBorder="0" applyAlignment="0" applyProtection="0">
      <alignment vertical="center"/>
    </xf>
    <xf numFmtId="0" fontId="54" fillId="0" borderId="0">
      <alignment vertical="center"/>
    </xf>
    <xf numFmtId="0" fontId="54" fillId="0" borderId="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4" fillId="0" borderId="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4" fillId="0" borderId="0"/>
    <xf numFmtId="0" fontId="100" fillId="0" borderId="0" applyNumberFormat="0" applyFill="0" applyBorder="0" applyAlignment="0" applyProtection="0"/>
    <xf numFmtId="0" fontId="9" fillId="8" borderId="0" applyNumberFormat="0" applyBorder="0" applyAlignment="0" applyProtection="0">
      <alignment vertical="center"/>
    </xf>
    <xf numFmtId="0" fontId="9" fillId="14" borderId="0" applyNumberFormat="0" applyBorder="0" applyAlignment="0" applyProtection="0">
      <alignment vertical="center"/>
    </xf>
    <xf numFmtId="0" fontId="54" fillId="0" borderId="0"/>
    <xf numFmtId="0" fontId="100" fillId="0" borderId="0" applyNumberFormat="0" applyFill="0" applyBorder="0" applyAlignment="0" applyProtection="0"/>
    <xf numFmtId="0" fontId="9" fillId="14" borderId="0" applyNumberFormat="0" applyBorder="0" applyAlignment="0" applyProtection="0">
      <alignment vertical="center"/>
    </xf>
    <xf numFmtId="0" fontId="54" fillId="0" borderId="0"/>
    <xf numFmtId="0" fontId="54" fillId="0" borderId="0"/>
    <xf numFmtId="0" fontId="9" fillId="14" borderId="0" applyNumberFormat="0" applyBorder="0" applyAlignment="0" applyProtection="0">
      <alignment vertical="center"/>
    </xf>
    <xf numFmtId="0" fontId="54" fillId="0" borderId="0"/>
    <xf numFmtId="0" fontId="9" fillId="14" borderId="0" applyNumberFormat="0" applyBorder="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9" fillId="14"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9" fillId="13" borderId="0" applyNumberFormat="0" applyBorder="0" applyAlignment="0" applyProtection="0">
      <alignment vertical="center"/>
    </xf>
    <xf numFmtId="0" fontId="55" fillId="20" borderId="0" applyNumberFormat="0" applyBorder="0" applyAlignment="0" applyProtection="0">
      <alignment vertical="center"/>
    </xf>
    <xf numFmtId="0" fontId="9" fillId="12" borderId="0" applyNumberFormat="0" applyBorder="0" applyAlignment="0" applyProtection="0">
      <alignment vertical="center"/>
    </xf>
    <xf numFmtId="0" fontId="9" fillId="14" borderId="0" applyNumberFormat="0" applyBorder="0" applyAlignment="0" applyProtection="0">
      <alignment vertical="center"/>
    </xf>
    <xf numFmtId="0" fontId="100" fillId="0" borderId="0" applyNumberFormat="0" applyFill="0" applyBorder="0" applyAlignment="0" applyProtection="0"/>
    <xf numFmtId="0" fontId="54" fillId="0" borderId="0"/>
    <xf numFmtId="0" fontId="55" fillId="30" borderId="0" applyNumberFormat="0" applyBorder="0" applyAlignment="0" applyProtection="0">
      <alignment vertical="center"/>
    </xf>
    <xf numFmtId="0" fontId="9" fillId="14" borderId="0" applyNumberFormat="0" applyBorder="0" applyAlignment="0" applyProtection="0">
      <alignment vertical="center"/>
    </xf>
    <xf numFmtId="0" fontId="54" fillId="0" borderId="0"/>
    <xf numFmtId="0" fontId="55" fillId="30" borderId="0" applyNumberFormat="0" applyBorder="0" applyAlignment="0" applyProtection="0">
      <alignment vertical="center"/>
    </xf>
    <xf numFmtId="0" fontId="9" fillId="14" borderId="0" applyNumberFormat="0" applyBorder="0" applyAlignment="0" applyProtection="0">
      <alignment vertical="center"/>
    </xf>
    <xf numFmtId="0" fontId="54" fillId="0" borderId="0"/>
    <xf numFmtId="0" fontId="9" fillId="14" borderId="0" applyNumberFormat="0" applyBorder="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9" fillId="14" borderId="0" applyNumberFormat="0" applyBorder="0" applyAlignment="0" applyProtection="0">
      <alignment vertical="center"/>
    </xf>
    <xf numFmtId="0" fontId="54" fillId="0" borderId="0"/>
    <xf numFmtId="0" fontId="9" fillId="14" borderId="0" applyNumberFormat="0" applyBorder="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9" fillId="14" borderId="0" applyNumberFormat="0" applyBorder="0" applyAlignment="0" applyProtection="0">
      <alignment vertical="center"/>
    </xf>
    <xf numFmtId="0" fontId="54" fillId="0" borderId="0"/>
    <xf numFmtId="181" fontId="54" fillId="0" borderId="0"/>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54" fillId="7" borderId="30" applyNumberFormat="0" applyFont="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4" fillId="0" borderId="0"/>
    <xf numFmtId="0" fontId="9" fillId="10" borderId="0" applyNumberFormat="0" applyBorder="0" applyAlignment="0" applyProtection="0">
      <alignment vertical="center"/>
    </xf>
    <xf numFmtId="0" fontId="9" fillId="7" borderId="0" applyNumberFormat="0" applyBorder="0" applyAlignment="0" applyProtection="0">
      <alignment vertical="center"/>
    </xf>
    <xf numFmtId="0" fontId="56" fillId="10" borderId="0" applyNumberFormat="0" applyBorder="0" applyAlignment="0" applyProtection="0">
      <alignment vertical="center"/>
    </xf>
    <xf numFmtId="0" fontId="60" fillId="0" borderId="0"/>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69" fillId="0" borderId="0"/>
    <xf numFmtId="0" fontId="55" fillId="12" borderId="0" applyNumberFormat="0" applyBorder="0" applyAlignment="0" applyProtection="0">
      <alignment vertical="center"/>
    </xf>
    <xf numFmtId="0" fontId="9" fillId="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68" fillId="0" borderId="0"/>
    <xf numFmtId="0" fontId="9" fillId="10" borderId="0" applyNumberFormat="0" applyBorder="0" applyAlignment="0" applyProtection="0">
      <alignment vertical="center"/>
    </xf>
    <xf numFmtId="0" fontId="54" fillId="0" borderId="0"/>
    <xf numFmtId="0" fontId="9" fillId="15" borderId="0" applyNumberFormat="0" applyBorder="0" applyAlignment="0" applyProtection="0">
      <alignment vertical="center"/>
    </xf>
    <xf numFmtId="0" fontId="100" fillId="0" borderId="0" applyNumberFormat="0" applyFill="0" applyBorder="0" applyAlignment="0" applyProtection="0"/>
    <xf numFmtId="0" fontId="72" fillId="0" borderId="0"/>
    <xf numFmtId="0" fontId="9" fillId="15" borderId="0" applyNumberFormat="0" applyBorder="0" applyAlignment="0" applyProtection="0">
      <alignment vertical="center"/>
    </xf>
    <xf numFmtId="0" fontId="100" fillId="0" borderId="0" applyNumberFormat="0" applyFill="0" applyBorder="0" applyAlignment="0" applyProtection="0"/>
    <xf numFmtId="49" fontId="54" fillId="0" borderId="0" applyFont="0" applyFill="0" applyBorder="0" applyAlignment="0" applyProtection="0"/>
    <xf numFmtId="0" fontId="9" fillId="15" borderId="0" applyNumberFormat="0" applyBorder="0" applyAlignment="0" applyProtection="0">
      <alignment vertical="center"/>
    </xf>
    <xf numFmtId="0" fontId="55" fillId="31" borderId="0" applyNumberFormat="0" applyBorder="0" applyAlignment="0" applyProtection="0">
      <alignment vertical="center"/>
    </xf>
    <xf numFmtId="0" fontId="57" fillId="14" borderId="0" applyNumberFormat="0" applyBorder="0" applyAlignment="0" applyProtection="0">
      <alignment vertical="center"/>
    </xf>
    <xf numFmtId="0" fontId="74" fillId="0" borderId="37" applyNumberFormat="0" applyFill="0" applyAlignment="0" applyProtection="0">
      <alignment vertical="center"/>
    </xf>
    <xf numFmtId="0" fontId="56" fillId="10" borderId="0" applyNumberFormat="0" applyBorder="0" applyAlignment="0" applyProtection="0">
      <alignment vertical="center"/>
    </xf>
    <xf numFmtId="49" fontId="54" fillId="0" borderId="0" applyFont="0" applyFill="0" applyBorder="0" applyAlignment="0" applyProtection="0"/>
    <xf numFmtId="0" fontId="74" fillId="0" borderId="37" applyNumberFormat="0" applyFill="0" applyAlignment="0" applyProtection="0">
      <alignment vertical="center"/>
    </xf>
    <xf numFmtId="0" fontId="56" fillId="10" borderId="0" applyNumberFormat="0" applyBorder="0" applyAlignment="0" applyProtection="0">
      <alignment vertical="center"/>
    </xf>
    <xf numFmtId="49" fontId="54" fillId="0" borderId="0" applyFont="0" applyFill="0" applyBorder="0" applyAlignment="0" applyProtection="0"/>
    <xf numFmtId="49" fontId="54" fillId="0" borderId="0" applyFont="0" applyFill="0" applyBorder="0" applyAlignment="0" applyProtection="0"/>
    <xf numFmtId="0" fontId="72" fillId="0" borderId="0"/>
    <xf numFmtId="0" fontId="55" fillId="26" borderId="0" applyNumberFormat="0" applyBorder="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9" fillId="24" borderId="0" applyNumberFormat="0" applyBorder="0" applyAlignment="0" applyProtection="0">
      <alignment vertical="center"/>
    </xf>
    <xf numFmtId="0" fontId="72" fillId="0" borderId="0"/>
    <xf numFmtId="0" fontId="78" fillId="29" borderId="38" applyNumberFormat="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9" fillId="14"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68" fillId="0" borderId="0"/>
    <xf numFmtId="0" fontId="68" fillId="0" borderId="0"/>
    <xf numFmtId="0" fontId="100" fillId="0" borderId="0" applyNumberFormat="0" applyFill="0" applyBorder="0" applyAlignment="0" applyProtection="0"/>
    <xf numFmtId="0" fontId="75" fillId="0" borderId="6" applyNumberFormat="0" applyFill="0" applyProtection="0">
      <alignment horizontal="center"/>
    </xf>
    <xf numFmtId="0" fontId="100" fillId="0" borderId="0" applyNumberFormat="0" applyFill="0" applyBorder="0" applyAlignment="0" applyProtection="0"/>
    <xf numFmtId="0" fontId="69" fillId="0" borderId="0"/>
    <xf numFmtId="0" fontId="54" fillId="0" borderId="0"/>
    <xf numFmtId="0" fontId="54" fillId="0" borderId="0"/>
    <xf numFmtId="10" fontId="54" fillId="0" borderId="0" applyFont="0" applyFill="0" applyBorder="0" applyAlignment="0" applyProtection="0"/>
    <xf numFmtId="0" fontId="69" fillId="0" borderId="0"/>
    <xf numFmtId="0" fontId="56" fillId="10" borderId="0" applyNumberFormat="0" applyBorder="0" applyAlignment="0" applyProtection="0">
      <alignment vertical="center"/>
    </xf>
    <xf numFmtId="0" fontId="55" fillId="12"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60"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76" fillId="22" borderId="0" applyNumberFormat="0" applyBorder="0" applyAlignment="0" applyProtection="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4" fillId="0" borderId="0"/>
    <xf numFmtId="0" fontId="55" fillId="23" borderId="0" applyNumberFormat="0" applyBorder="0" applyAlignment="0" applyProtection="0">
      <alignment vertical="center"/>
    </xf>
    <xf numFmtId="0" fontId="62" fillId="0" borderId="0" applyNumberFormat="0" applyFill="0" applyBorder="0" applyAlignment="0" applyProtection="0">
      <alignment vertical="center"/>
    </xf>
    <xf numFmtId="0" fontId="9" fillId="21" borderId="0" applyNumberFormat="0" applyBorder="0" applyAlignment="0" applyProtection="0">
      <alignment vertical="center"/>
    </xf>
    <xf numFmtId="0" fontId="9" fillId="15" borderId="0" applyNumberFormat="0" applyBorder="0" applyAlignment="0" applyProtection="0">
      <alignment vertical="center"/>
    </xf>
    <xf numFmtId="0" fontId="55" fillId="22" borderId="0" applyNumberFormat="0" applyBorder="0" applyAlignment="0" applyProtection="0">
      <alignment vertical="center"/>
    </xf>
    <xf numFmtId="0" fontId="55" fillId="25"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54" fillId="0" borderId="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9" fillId="17" borderId="0" applyNumberFormat="0" applyBorder="0" applyAlignment="0" applyProtection="0">
      <alignment vertical="center"/>
    </xf>
    <xf numFmtId="0" fontId="9" fillId="12"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4" fillId="0" borderId="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4" fillId="0" borderId="0"/>
    <xf numFmtId="0" fontId="9" fillId="14" borderId="0" applyNumberFormat="0" applyBorder="0" applyAlignment="0" applyProtection="0">
      <alignment vertical="center"/>
    </xf>
    <xf numFmtId="0" fontId="9" fillId="16" borderId="0" applyNumberFormat="0" applyBorder="0" applyAlignment="0" applyProtection="0">
      <alignment vertical="center"/>
    </xf>
    <xf numFmtId="0" fontId="9" fillId="15" borderId="0" applyNumberFormat="0" applyBorder="0" applyAlignment="0" applyProtection="0">
      <alignment vertical="center"/>
    </xf>
    <xf numFmtId="0" fontId="74" fillId="0" borderId="37" applyNumberFormat="0" applyFill="0" applyAlignment="0" applyProtection="0">
      <alignment vertical="center"/>
    </xf>
    <xf numFmtId="0" fontId="55" fillId="23" borderId="0" applyNumberFormat="0" applyBorder="0" applyAlignment="0" applyProtection="0">
      <alignment vertical="center"/>
    </xf>
    <xf numFmtId="0" fontId="62" fillId="0" borderId="0" applyNumberFormat="0" applyFill="0" applyBorder="0" applyAlignment="0" applyProtection="0">
      <alignment vertical="center"/>
    </xf>
    <xf numFmtId="0" fontId="9" fillId="21" borderId="0" applyNumberFormat="0" applyBorder="0" applyAlignment="0" applyProtection="0">
      <alignment vertical="center"/>
    </xf>
    <xf numFmtId="187" fontId="9" fillId="0" borderId="0" applyFont="0" applyFill="0" applyBorder="0" applyAlignment="0" applyProtection="0">
      <alignment vertical="center"/>
    </xf>
    <xf numFmtId="0" fontId="9" fillId="13"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9" fillId="13" borderId="0" applyNumberFormat="0" applyBorder="0" applyAlignment="0" applyProtection="0">
      <alignment vertical="center"/>
    </xf>
    <xf numFmtId="0" fontId="54" fillId="0" borderId="0"/>
    <xf numFmtId="0" fontId="9" fillId="13" borderId="0" applyNumberFormat="0" applyBorder="0" applyAlignment="0" applyProtection="0">
      <alignment vertical="center"/>
    </xf>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9" fillId="21"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62" fillId="0" borderId="0" applyNumberFormat="0" applyFill="0" applyBorder="0" applyAlignment="0" applyProtection="0">
      <alignment vertical="center"/>
    </xf>
    <xf numFmtId="0" fontId="55" fillId="23" borderId="0" applyNumberFormat="0" applyBorder="0" applyAlignment="0" applyProtection="0">
      <alignment vertical="center"/>
    </xf>
    <xf numFmtId="0" fontId="54" fillId="0" borderId="0"/>
    <xf numFmtId="0" fontId="9" fillId="15" borderId="0" applyNumberFormat="0" applyBorder="0" applyAlignment="0" applyProtection="0">
      <alignment vertical="center"/>
    </xf>
    <xf numFmtId="187" fontId="9" fillId="0" borderId="0" applyFont="0" applyFill="0" applyBorder="0" applyAlignment="0" applyProtection="0">
      <alignment vertical="center"/>
    </xf>
    <xf numFmtId="0" fontId="9" fillId="21" borderId="0" applyNumberFormat="0" applyBorder="0" applyAlignment="0" applyProtection="0">
      <alignment vertical="center"/>
    </xf>
    <xf numFmtId="0" fontId="62" fillId="0" borderId="0" applyNumberFormat="0" applyFill="0" applyBorder="0" applyAlignment="0" applyProtection="0">
      <alignment vertical="center"/>
    </xf>
    <xf numFmtId="0" fontId="55" fillId="23" borderId="0" applyNumberFormat="0" applyBorder="0" applyAlignment="0" applyProtection="0">
      <alignment vertical="center"/>
    </xf>
    <xf numFmtId="0" fontId="74" fillId="0" borderId="37" applyNumberFormat="0" applyFill="0" applyAlignment="0" applyProtection="0">
      <alignment vertical="center"/>
    </xf>
    <xf numFmtId="0" fontId="65" fillId="0" borderId="0"/>
    <xf numFmtId="0" fontId="9" fillId="13" borderId="0" applyNumberFormat="0" applyBorder="0" applyAlignment="0" applyProtection="0">
      <alignment vertical="center"/>
    </xf>
    <xf numFmtId="0" fontId="54" fillId="0" borderId="0"/>
    <xf numFmtId="0" fontId="9" fillId="13" borderId="0" applyNumberFormat="0" applyBorder="0" applyAlignment="0" applyProtection="0">
      <alignment vertical="center"/>
    </xf>
    <xf numFmtId="0" fontId="100" fillId="0" borderId="0" applyNumberFormat="0" applyFill="0" applyBorder="0" applyAlignment="0" applyProtection="0"/>
    <xf numFmtId="0" fontId="55" fillId="23" borderId="0" applyNumberFormat="0" applyBorder="0" applyAlignment="0" applyProtection="0">
      <alignment vertical="center"/>
    </xf>
    <xf numFmtId="0" fontId="54" fillId="0" borderId="0"/>
    <xf numFmtId="179" fontId="10" fillId="0" borderId="0"/>
    <xf numFmtId="0" fontId="57" fillId="1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6"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alignment vertical="center"/>
    </xf>
    <xf numFmtId="0" fontId="55" fillId="23" borderId="0" applyNumberFormat="0" applyBorder="0" applyAlignment="0" applyProtection="0">
      <alignment vertical="center"/>
    </xf>
    <xf numFmtId="0" fontId="54" fillId="0" borderId="0"/>
    <xf numFmtId="0" fontId="80" fillId="21" borderId="0" applyNumberFormat="0" applyBorder="0" applyAlignment="0" applyProtection="0"/>
    <xf numFmtId="0" fontId="9" fillId="15"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alignment vertical="center"/>
    </xf>
    <xf numFmtId="0" fontId="55" fillId="23" borderId="0" applyNumberFormat="0" applyBorder="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9" fillId="13" borderId="0" applyNumberFormat="0" applyBorder="0" applyAlignment="0" applyProtection="0">
      <alignment vertical="center"/>
    </xf>
    <xf numFmtId="0" fontId="63" fillId="0" borderId="32" applyNumberFormat="0" applyFill="0" applyAlignment="0" applyProtection="0">
      <alignment vertical="center"/>
    </xf>
    <xf numFmtId="0" fontId="54" fillId="0" borderId="0"/>
    <xf numFmtId="0" fontId="9" fillId="13" borderId="0" applyNumberFormat="0" applyBorder="0" applyAlignment="0" applyProtection="0">
      <alignment vertical="center"/>
    </xf>
    <xf numFmtId="0" fontId="63" fillId="0" borderId="32" applyNumberFormat="0" applyFill="0" applyAlignment="0" applyProtection="0">
      <alignment vertical="center"/>
    </xf>
    <xf numFmtId="0" fontId="54"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6"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4" fillId="0" borderId="0"/>
    <xf numFmtId="0" fontId="9" fillId="15" borderId="0" applyNumberFormat="0" applyBorder="0" applyAlignment="0" applyProtection="0">
      <alignment vertical="center"/>
    </xf>
    <xf numFmtId="0" fontId="54" fillId="0" borderId="0"/>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54" fillId="0" borderId="0"/>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13" borderId="0" applyNumberFormat="0" applyBorder="0" applyAlignment="0" applyProtection="0">
      <alignment vertical="center"/>
    </xf>
    <xf numFmtId="0" fontId="59" fillId="0" borderId="31" applyNumberFormat="0" applyFill="0" applyAlignment="0" applyProtection="0">
      <alignment vertical="center"/>
    </xf>
    <xf numFmtId="0" fontId="55" fillId="25" borderId="0" applyNumberFormat="0" applyBorder="0" applyAlignment="0" applyProtection="0">
      <alignment vertical="center"/>
    </xf>
    <xf numFmtId="0" fontId="54" fillId="0" borderId="0"/>
    <xf numFmtId="0" fontId="9" fillId="13" borderId="0" applyNumberFormat="0" applyBorder="0" applyAlignment="0" applyProtection="0">
      <alignment vertical="center"/>
    </xf>
    <xf numFmtId="0" fontId="59" fillId="0" borderId="31" applyNumberFormat="0" applyFill="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4" fillId="0" borderId="0"/>
    <xf numFmtId="0" fontId="9" fillId="15" borderId="0" applyNumberFormat="0" applyBorder="0" applyAlignment="0" applyProtection="0">
      <alignment vertical="center"/>
    </xf>
    <xf numFmtId="0" fontId="54" fillId="0" borderId="0"/>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62" fillId="0" borderId="0" applyNumberFormat="0" applyFill="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56" fillId="10" borderId="0" applyNumberFormat="0" applyBorder="0" applyAlignment="0" applyProtection="0">
      <alignment vertical="center"/>
    </xf>
    <xf numFmtId="0" fontId="55" fillId="12"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9" fillId="13" borderId="0" applyNumberFormat="0" applyBorder="0" applyAlignment="0" applyProtection="0">
      <alignment vertical="center"/>
    </xf>
    <xf numFmtId="0" fontId="65" fillId="13" borderId="0" applyNumberFormat="0" applyBorder="0" applyAlignment="0" applyProtection="0"/>
    <xf numFmtId="0" fontId="100" fillId="0" borderId="0" applyNumberFormat="0" applyFill="0" applyBorder="0" applyAlignment="0" applyProtection="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65" fillId="13" borderId="0" applyNumberFormat="0" applyBorder="0" applyAlignment="0" applyProtection="0"/>
    <xf numFmtId="0" fontId="100" fillId="0" borderId="0" applyNumberFormat="0" applyFill="0" applyBorder="0" applyAlignment="0" applyProtection="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65" fillId="13" borderId="0" applyNumberFormat="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65" fillId="13" borderId="0" applyNumberFormat="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100" fillId="0" borderId="0" applyNumberFormat="0" applyFill="0" applyBorder="0" applyAlignment="0" applyProtection="0"/>
    <xf numFmtId="0" fontId="9" fillId="15" borderId="0" applyNumberFormat="0" applyBorder="0" applyAlignment="0" applyProtection="0">
      <alignment vertical="center"/>
    </xf>
    <xf numFmtId="0" fontId="9" fillId="12" borderId="0" applyNumberFormat="0" applyBorder="0" applyAlignment="0" applyProtection="0">
      <alignment vertical="center"/>
    </xf>
    <xf numFmtId="0" fontId="78" fillId="29" borderId="38" applyNumberFormat="0" applyAlignment="0" applyProtection="0">
      <alignment vertical="center"/>
    </xf>
    <xf numFmtId="0" fontId="55" fillId="2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0" borderId="0"/>
    <xf numFmtId="0" fontId="9" fillId="2"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9" fillId="14" borderId="0" applyNumberFormat="0" applyBorder="0" applyAlignment="0" applyProtection="0">
      <alignment vertical="center"/>
    </xf>
    <xf numFmtId="0" fontId="55" fillId="20" borderId="0" applyNumberFormat="0" applyBorder="0" applyAlignment="0" applyProtection="0">
      <alignment vertical="center"/>
    </xf>
    <xf numFmtId="0" fontId="9" fillId="24" borderId="0" applyNumberFormat="0" applyBorder="0" applyAlignment="0" applyProtection="0">
      <alignment vertical="center"/>
    </xf>
    <xf numFmtId="0" fontId="78" fillId="29" borderId="38" applyNumberFormat="0" applyAlignment="0" applyProtection="0">
      <alignment vertical="center"/>
    </xf>
    <xf numFmtId="0" fontId="55" fillId="25" borderId="0" applyNumberFormat="0" applyBorder="0" applyAlignment="0" applyProtection="0">
      <alignment vertical="center"/>
    </xf>
    <xf numFmtId="0" fontId="9" fillId="12"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9" fillId="14" borderId="0" applyNumberFormat="0" applyBorder="0" applyAlignment="0" applyProtection="0">
      <alignment vertical="center"/>
    </xf>
    <xf numFmtId="0" fontId="55" fillId="20" borderId="0" applyNumberFormat="0" applyBorder="0" applyAlignment="0" applyProtection="0">
      <alignment vertical="center"/>
    </xf>
    <xf numFmtId="0" fontId="9" fillId="16" borderId="0" applyNumberFormat="0" applyBorder="0" applyAlignment="0" applyProtection="0">
      <alignment vertical="center"/>
    </xf>
    <xf numFmtId="0" fontId="9" fillId="12" borderId="0" applyNumberFormat="0" applyBorder="0" applyAlignment="0" applyProtection="0">
      <alignment vertical="center"/>
    </xf>
    <xf numFmtId="0" fontId="78" fillId="29" borderId="38" applyNumberFormat="0" applyAlignment="0" applyProtection="0">
      <alignment vertical="center"/>
    </xf>
    <xf numFmtId="0" fontId="55" fillId="25" borderId="0" applyNumberFormat="0" applyBorder="0" applyAlignment="0" applyProtection="0">
      <alignment vertical="center"/>
    </xf>
    <xf numFmtId="0" fontId="63" fillId="0" borderId="32" applyNumberFormat="0" applyFill="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8" fillId="10" borderId="0" applyNumberFormat="0" applyBorder="0" applyAlignment="0" applyProtection="0"/>
    <xf numFmtId="0" fontId="57" fillId="1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9" fillId="13" borderId="0" applyNumberFormat="0" applyBorder="0" applyAlignment="0" applyProtection="0">
      <alignment vertical="center"/>
    </xf>
    <xf numFmtId="0" fontId="61" fillId="0" borderId="0" applyNumberFormat="0" applyFill="0" applyBorder="0" applyAlignment="0" applyProtection="0">
      <alignment vertical="center"/>
    </xf>
    <xf numFmtId="0" fontId="9" fillId="8" borderId="0" applyNumberFormat="0" applyBorder="0" applyAlignment="0" applyProtection="0">
      <alignment vertical="center"/>
    </xf>
    <xf numFmtId="0" fontId="56" fillId="10"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61" fillId="0" borderId="0" applyNumberFormat="0" applyFill="0" applyBorder="0" applyAlignment="0" applyProtection="0">
      <alignment vertical="center"/>
    </xf>
    <xf numFmtId="0" fontId="9" fillId="8" borderId="0" applyNumberFormat="0" applyBorder="0" applyAlignment="0" applyProtection="0">
      <alignment vertical="center"/>
    </xf>
    <xf numFmtId="0" fontId="56" fillId="10"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56" fillId="10" borderId="0" applyNumberFormat="0" applyBorder="0" applyAlignment="0" applyProtection="0">
      <alignment vertical="center"/>
    </xf>
    <xf numFmtId="0" fontId="55" fillId="12" borderId="0" applyNumberFormat="0" applyBorder="0" applyAlignment="0" applyProtection="0">
      <alignment vertical="center"/>
    </xf>
    <xf numFmtId="0" fontId="57" fillId="14" borderId="0" applyNumberFormat="0" applyBorder="0" applyAlignment="0" applyProtection="0">
      <alignment vertical="center"/>
    </xf>
    <xf numFmtId="0" fontId="9" fillId="13" borderId="0" applyNumberFormat="0" applyBorder="0" applyAlignment="0" applyProtection="0">
      <alignment vertical="center"/>
    </xf>
    <xf numFmtId="0" fontId="55" fillId="18"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55" fillId="18"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54" fillId="0" borderId="0"/>
    <xf numFmtId="0" fontId="54" fillId="0" borderId="0"/>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54" fillId="0" borderId="0"/>
    <xf numFmtId="0" fontId="54" fillId="0" borderId="0"/>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6" fillId="10"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5" fillId="12" borderId="0" applyNumberFormat="0" applyBorder="0" applyAlignment="0" applyProtection="0">
      <alignment vertical="center"/>
    </xf>
    <xf numFmtId="0" fontId="56" fillId="10"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6" fillId="10"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5" fillId="12" borderId="0" applyNumberFormat="0" applyBorder="0" applyAlignment="0" applyProtection="0">
      <alignment vertical="center"/>
    </xf>
    <xf numFmtId="0" fontId="55" fillId="18" borderId="0" applyNumberFormat="0" applyBorder="0" applyAlignment="0" applyProtection="0">
      <alignment vertical="center"/>
    </xf>
    <xf numFmtId="0" fontId="9" fillId="13" borderId="0" applyNumberFormat="0" applyBorder="0" applyAlignment="0" applyProtection="0">
      <alignment vertical="center"/>
    </xf>
    <xf numFmtId="0" fontId="61" fillId="0" borderId="0" applyNumberFormat="0" applyFill="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56" fillId="10"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2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9" fillId="10"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100" fillId="0" borderId="0" applyNumberForma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2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9" fillId="10"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5" fillId="1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5" fillId="1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5" fillId="1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2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9" fillId="10" borderId="0" applyNumberFormat="0" applyBorder="0" applyAlignment="0" applyProtection="0">
      <alignment vertical="center"/>
    </xf>
    <xf numFmtId="0" fontId="55" fillId="12" borderId="0" applyNumberFormat="0" applyBorder="0" applyAlignment="0" applyProtection="0">
      <alignment vertical="center"/>
    </xf>
    <xf numFmtId="0" fontId="55" fillId="17" borderId="0" applyNumberFormat="0" applyBorder="0" applyAlignment="0" applyProtection="0">
      <alignment vertical="center"/>
    </xf>
    <xf numFmtId="0" fontId="54" fillId="0" borderId="0">
      <alignment vertical="center"/>
    </xf>
    <xf numFmtId="0" fontId="9" fillId="14"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4" fillId="0" borderId="0">
      <alignment vertical="center"/>
    </xf>
    <xf numFmtId="0" fontId="9" fillId="14"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30" borderId="0" applyNumberFormat="0" applyBorder="0" applyAlignment="0" applyProtection="0">
      <alignment vertical="center"/>
    </xf>
    <xf numFmtId="0" fontId="55" fillId="12" borderId="0" applyNumberFormat="0" applyBorder="0" applyAlignment="0" applyProtection="0">
      <alignment vertical="center"/>
    </xf>
    <xf numFmtId="0" fontId="54" fillId="0" borderId="0">
      <alignment vertical="center"/>
    </xf>
    <xf numFmtId="0" fontId="9" fillId="14" borderId="0" applyNumberFormat="0" applyBorder="0" applyAlignment="0" applyProtection="0">
      <alignment vertical="center"/>
    </xf>
    <xf numFmtId="190" fontId="69" fillId="0" borderId="28" applyFill="0" applyProtection="0">
      <alignment horizontal="right"/>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30" borderId="0" applyNumberFormat="0" applyBorder="0" applyAlignment="0" applyProtection="0">
      <alignment vertical="center"/>
    </xf>
    <xf numFmtId="0" fontId="55" fillId="12"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4" fillId="0" borderId="0"/>
    <xf numFmtId="0" fontId="54" fillId="0" borderId="0">
      <alignment vertical="center"/>
    </xf>
    <xf numFmtId="0" fontId="55" fillId="23" borderId="0" applyNumberFormat="0" applyBorder="0" applyAlignment="0" applyProtection="0">
      <alignment vertical="center"/>
    </xf>
    <xf numFmtId="0" fontId="9" fillId="16"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2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4" fillId="0" borderId="0">
      <alignment vertical="center" wrapText="1"/>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4" fillId="0" borderId="0"/>
    <xf numFmtId="0" fontId="54" fillId="0" borderId="0">
      <alignment vertical="center"/>
    </xf>
    <xf numFmtId="0" fontId="55" fillId="23" borderId="0" applyNumberFormat="0" applyBorder="0" applyAlignment="0" applyProtection="0">
      <alignment vertical="center"/>
    </xf>
    <xf numFmtId="0" fontId="55" fillId="20" borderId="0" applyNumberFormat="0" applyBorder="0" applyAlignment="0" applyProtection="0">
      <alignment vertical="center"/>
    </xf>
    <xf numFmtId="0" fontId="9" fillId="2" borderId="0" applyNumberFormat="0" applyBorder="0" applyAlignment="0" applyProtection="0">
      <alignment vertical="center"/>
    </xf>
    <xf numFmtId="0" fontId="9" fillId="13"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9" fillId="0" borderId="31"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7" fillId="14" borderId="0" applyNumberFormat="0" applyBorder="0" applyAlignment="0" applyProtection="0">
      <alignment vertical="center"/>
    </xf>
    <xf numFmtId="0" fontId="9" fillId="13" borderId="0" applyNumberFormat="0" applyBorder="0" applyAlignment="0" applyProtection="0">
      <alignment vertical="center"/>
    </xf>
    <xf numFmtId="0" fontId="55"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9" fillId="13" borderId="0" applyNumberFormat="0" applyBorder="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9" fillId="13" borderId="0" applyNumberFormat="0" applyBorder="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9" fillId="13" borderId="0" applyNumberFormat="0" applyBorder="0" applyAlignment="0" applyProtection="0">
      <alignment vertical="center"/>
    </xf>
    <xf numFmtId="0" fontId="55" fillId="19" borderId="0" applyNumberFormat="0" applyBorder="0" applyAlignment="0" applyProtection="0">
      <alignment vertical="center"/>
    </xf>
    <xf numFmtId="0" fontId="59" fillId="0" borderId="31" applyNumberFormat="0" applyFill="0" applyAlignment="0" applyProtection="0">
      <alignment vertical="center"/>
    </xf>
    <xf numFmtId="0" fontId="55" fillId="18" borderId="0" applyNumberFormat="0" applyBorder="0" applyAlignment="0" applyProtection="0">
      <alignment vertical="center"/>
    </xf>
    <xf numFmtId="0" fontId="9" fillId="13" borderId="0" applyNumberFormat="0" applyBorder="0" applyAlignment="0" applyProtection="0">
      <alignment vertical="center"/>
    </xf>
    <xf numFmtId="0" fontId="57" fillId="14" borderId="0" applyNumberFormat="0" applyBorder="0" applyAlignment="0" applyProtection="0">
      <alignment vertical="center"/>
    </xf>
    <xf numFmtId="0" fontId="9" fillId="13"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4" fillId="0" borderId="0"/>
    <xf numFmtId="0" fontId="54" fillId="0" borderId="0">
      <alignment vertical="center"/>
    </xf>
    <xf numFmtId="0" fontId="55" fillId="23" borderId="0" applyNumberFormat="0" applyBorder="0" applyAlignment="0" applyProtection="0">
      <alignment vertical="center"/>
    </xf>
    <xf numFmtId="0" fontId="55" fillId="20"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9" fillId="0" borderId="31"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7" fillId="14" borderId="0" applyNumberFormat="0" applyBorder="0" applyAlignment="0" applyProtection="0">
      <alignment vertical="center"/>
    </xf>
    <xf numFmtId="0" fontId="9" fillId="10" borderId="0" applyNumberFormat="0" applyBorder="0" applyAlignment="0" applyProtection="0">
      <alignment vertical="center"/>
    </xf>
    <xf numFmtId="9" fontId="54" fillId="0" borderId="0" applyFont="0" applyFill="0" applyBorder="0" applyAlignment="0" applyProtection="0">
      <alignment vertical="center"/>
    </xf>
    <xf numFmtId="0" fontId="55" fillId="20"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9" fillId="0" borderId="31" applyNumberFormat="0" applyFill="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7" fillId="14" borderId="0" applyNumberFormat="0" applyBorder="0" applyAlignment="0" applyProtection="0">
      <alignment vertical="center"/>
    </xf>
    <xf numFmtId="0" fontId="9" fillId="10" borderId="0" applyNumberFormat="0" applyBorder="0" applyAlignment="0" applyProtection="0">
      <alignment vertical="center"/>
    </xf>
    <xf numFmtId="9" fontId="54" fillId="0" borderId="0" applyFont="0" applyFill="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9" fillId="10"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4" fillId="0" borderId="0"/>
    <xf numFmtId="0" fontId="55" fillId="17" borderId="0" applyNumberFormat="0" applyBorder="0" applyAlignment="0" applyProtection="0">
      <alignment vertical="center"/>
    </xf>
    <xf numFmtId="0" fontId="54"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8" borderId="0" applyNumberFormat="0" applyBorder="0" applyAlignment="0" applyProtection="0">
      <alignment vertical="center"/>
    </xf>
    <xf numFmtId="0" fontId="54" fillId="0" borderId="0"/>
    <xf numFmtId="0" fontId="55" fillId="17" borderId="0" applyNumberFormat="0" applyBorder="0" applyAlignment="0" applyProtection="0">
      <alignment vertical="center"/>
    </xf>
    <xf numFmtId="0" fontId="9" fillId="13" borderId="0" applyNumberFormat="0" applyBorder="0" applyAlignment="0" applyProtection="0">
      <alignment vertical="center"/>
    </xf>
    <xf numFmtId="0" fontId="80" fillId="21" borderId="0" applyNumberFormat="0" applyBorder="0" applyAlignment="0" applyProtection="0"/>
    <xf numFmtId="0" fontId="9" fillId="13"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54" fillId="0" borderId="0"/>
    <xf numFmtId="0" fontId="55" fillId="17" borderId="0" applyNumberFormat="0" applyBorder="0" applyAlignment="0" applyProtection="0">
      <alignment vertical="center"/>
    </xf>
    <xf numFmtId="0" fontId="56" fillId="10" borderId="0" applyNumberFormat="0" applyBorder="0" applyAlignment="0" applyProtection="0">
      <alignment vertical="center"/>
    </xf>
    <xf numFmtId="0" fontId="66" fillId="0" borderId="0" applyNumberFormat="0" applyFill="0" applyBorder="0" applyAlignment="0" applyProtection="0">
      <alignment vertical="center"/>
    </xf>
    <xf numFmtId="0" fontId="54" fillId="0" borderId="0"/>
    <xf numFmtId="0" fontId="9" fillId="2"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54" fillId="0" borderId="0"/>
    <xf numFmtId="0" fontId="9" fillId="2" borderId="0" applyNumberFormat="0" applyBorder="0" applyAlignment="0" applyProtection="0">
      <alignment vertical="center"/>
    </xf>
    <xf numFmtId="0" fontId="57" fillId="14"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5" fillId="20" borderId="0" applyNumberFormat="0" applyBorder="0" applyAlignment="0" applyProtection="0">
      <alignment vertical="center"/>
    </xf>
    <xf numFmtId="0" fontId="9" fillId="13"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2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1" borderId="0" applyNumberFormat="0" applyBorder="0" applyAlignment="0" applyProtection="0">
      <alignment vertical="center"/>
    </xf>
    <xf numFmtId="0" fontId="100" fillId="0" borderId="0" applyNumberFormat="0" applyFill="0" applyBorder="0" applyAlignment="0" applyProtection="0"/>
    <xf numFmtId="0" fontId="55" fillId="23" borderId="0" applyNumberFormat="0" applyBorder="0" applyAlignment="0" applyProtection="0">
      <alignment vertical="center"/>
    </xf>
    <xf numFmtId="0" fontId="55" fillId="2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2"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9" fillId="12"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57" fillId="1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55" fillId="12" borderId="0" applyNumberFormat="0" applyBorder="0" applyAlignment="0" applyProtection="0">
      <alignment vertical="center"/>
    </xf>
    <xf numFmtId="0" fontId="55" fillId="18" borderId="0" applyNumberFormat="0" applyBorder="0" applyAlignment="0" applyProtection="0">
      <alignment vertical="center"/>
    </xf>
    <xf numFmtId="0" fontId="9" fillId="14" borderId="0" applyNumberFormat="0" applyBorder="0" applyAlignment="0" applyProtection="0">
      <alignment vertical="center"/>
    </xf>
    <xf numFmtId="0" fontId="55" fillId="9" borderId="0" applyNumberFormat="0" applyBorder="0" applyAlignment="0" applyProtection="0">
      <alignment vertical="center"/>
    </xf>
    <xf numFmtId="0" fontId="9" fillId="12" borderId="0" applyNumberFormat="0" applyBorder="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55" fillId="25" borderId="0" applyNumberFormat="0" applyBorder="0" applyAlignment="0" applyProtection="0">
      <alignment vertical="center"/>
    </xf>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55" fillId="18" borderId="0" applyNumberFormat="0" applyBorder="0" applyAlignment="0" applyProtection="0">
      <alignment vertical="center"/>
    </xf>
    <xf numFmtId="0" fontId="9" fillId="14" borderId="0" applyNumberFormat="0" applyBorder="0" applyAlignment="0" applyProtection="0">
      <alignment vertical="center"/>
    </xf>
    <xf numFmtId="0" fontId="55" fillId="9" borderId="0" applyNumberFormat="0" applyBorder="0" applyAlignment="0" applyProtection="0">
      <alignment vertical="center"/>
    </xf>
    <xf numFmtId="0" fontId="9" fillId="12" borderId="0" applyNumberFormat="0" applyBorder="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55" fillId="25" borderId="0" applyNumberFormat="0" applyBorder="0" applyAlignment="0" applyProtection="0">
      <alignment vertical="center"/>
    </xf>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9" fillId="14" borderId="0" applyNumberFormat="0" applyBorder="0" applyAlignment="0" applyProtection="0">
      <alignment vertical="center"/>
    </xf>
    <xf numFmtId="0" fontId="55" fillId="9" borderId="0" applyNumberFormat="0" applyBorder="0" applyAlignment="0" applyProtection="0">
      <alignment vertical="center"/>
    </xf>
    <xf numFmtId="0" fontId="9" fillId="12" borderId="0" applyNumberFormat="0" applyBorder="0" applyAlignment="0" applyProtection="0">
      <alignment vertical="center"/>
    </xf>
    <xf numFmtId="43" fontId="54" fillId="0" borderId="0" applyFont="0" applyFill="0" applyBorder="0" applyAlignment="0" applyProtection="0">
      <alignment vertical="center"/>
    </xf>
    <xf numFmtId="0" fontId="78" fillId="29" borderId="38" applyNumberFormat="0" applyAlignment="0" applyProtection="0">
      <alignment vertical="center"/>
    </xf>
    <xf numFmtId="0" fontId="55" fillId="25" borderId="0" applyNumberFormat="0" applyBorder="0" applyAlignment="0" applyProtection="0">
      <alignment vertical="center"/>
    </xf>
    <xf numFmtId="0" fontId="63" fillId="0" borderId="32" applyNumberFormat="0" applyFill="0" applyAlignment="0" applyProtection="0">
      <alignment vertical="center"/>
    </xf>
    <xf numFmtId="0" fontId="54" fillId="0" borderId="0"/>
    <xf numFmtId="0" fontId="54" fillId="0" borderId="0"/>
    <xf numFmtId="0" fontId="9" fillId="12"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57" fillId="14"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43" fontId="54" fillId="0" borderId="0" applyFont="0" applyFill="0" applyBorder="0" applyAlignment="0" applyProtection="0"/>
    <xf numFmtId="0" fontId="78" fillId="29" borderId="38" applyNumberFormat="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63" fillId="0" borderId="32" applyNumberFormat="0" applyFill="0" applyAlignment="0" applyProtection="0">
      <alignment vertical="center"/>
    </xf>
    <xf numFmtId="0" fontId="9" fillId="14" borderId="0" applyNumberFormat="0" applyBorder="0" applyAlignment="0" applyProtection="0">
      <alignment vertical="center"/>
    </xf>
    <xf numFmtId="0" fontId="54" fillId="0" borderId="0"/>
    <xf numFmtId="0" fontId="54" fillId="0" borderId="0"/>
    <xf numFmtId="0" fontId="9" fillId="12"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63" fillId="0" borderId="32" applyNumberFormat="0" applyFill="0" applyAlignment="0" applyProtection="0">
      <alignment vertical="center"/>
    </xf>
    <xf numFmtId="0" fontId="9" fillId="14" borderId="0" applyNumberFormat="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57" fillId="14"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63" fillId="0" borderId="32" applyNumberFormat="0" applyFill="0" applyAlignment="0" applyProtection="0">
      <alignment vertical="center"/>
    </xf>
    <xf numFmtId="0" fontId="66" fillId="0" borderId="0" applyNumberFormat="0" applyFill="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5" fillId="2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5" fillId="20" borderId="0" applyNumberFormat="0" applyBorder="0" applyAlignment="0" applyProtection="0">
      <alignment vertical="center"/>
    </xf>
    <xf numFmtId="0" fontId="9" fillId="12"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5" fillId="20" borderId="0" applyNumberFormat="0" applyBorder="0" applyAlignment="0" applyProtection="0">
      <alignment vertical="center"/>
    </xf>
    <xf numFmtId="0" fontId="9" fillId="12"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5" fillId="20" borderId="0" applyNumberFormat="0" applyBorder="0" applyAlignment="0" applyProtection="0">
      <alignment vertical="center"/>
    </xf>
    <xf numFmtId="0" fontId="9" fillId="12" borderId="0" applyNumberFormat="0" applyBorder="0" applyAlignment="0" applyProtection="0">
      <alignment vertical="center"/>
    </xf>
    <xf numFmtId="0" fontId="9" fillId="14" borderId="0" applyNumberFormat="0" applyBorder="0" applyAlignment="0" applyProtection="0">
      <alignment vertical="center"/>
    </xf>
    <xf numFmtId="9" fontId="54" fillId="0" borderId="0" applyFont="0" applyFill="0" applyBorder="0" applyAlignment="0" applyProtection="0">
      <alignment vertical="center"/>
    </xf>
    <xf numFmtId="0" fontId="9" fillId="14" borderId="0" applyNumberFormat="0" applyBorder="0" applyAlignment="0" applyProtection="0">
      <alignment vertical="center"/>
    </xf>
    <xf numFmtId="9" fontId="54" fillId="0" borderId="0" applyFont="0" applyFill="0" applyBorder="0" applyAlignment="0" applyProtection="0">
      <alignment vertical="center"/>
    </xf>
    <xf numFmtId="0" fontId="9" fillId="14" borderId="0" applyNumberFormat="0" applyBorder="0" applyAlignment="0" applyProtection="0">
      <alignment vertical="center"/>
    </xf>
    <xf numFmtId="9" fontId="54" fillId="0" borderId="0" applyFont="0" applyFill="0" applyBorder="0" applyAlignment="0" applyProtection="0"/>
    <xf numFmtId="0" fontId="9" fillId="14" borderId="0" applyNumberFormat="0" applyBorder="0" applyAlignment="0" applyProtection="0">
      <alignment vertical="center"/>
    </xf>
    <xf numFmtId="0" fontId="54" fillId="0" borderId="0">
      <alignment vertical="center"/>
    </xf>
    <xf numFmtId="0" fontId="9" fillId="14" borderId="0" applyNumberFormat="0" applyBorder="0" applyAlignment="0" applyProtection="0">
      <alignment vertical="center"/>
    </xf>
    <xf numFmtId="0" fontId="54" fillId="0" borderId="0"/>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9" fillId="16"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0" borderId="0" applyNumberFormat="0" applyBorder="0" applyAlignment="0" applyProtection="0">
      <alignment vertical="center"/>
    </xf>
    <xf numFmtId="0" fontId="55" fillId="12" borderId="0" applyNumberFormat="0" applyBorder="0" applyAlignment="0" applyProtection="0">
      <alignment vertical="center"/>
    </xf>
    <xf numFmtId="0" fontId="9" fillId="14" borderId="0" applyNumberFormat="0" applyBorder="0" applyAlignment="0" applyProtection="0">
      <alignment vertical="center"/>
    </xf>
    <xf numFmtId="0" fontId="9" fillId="21"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61" fillId="0" borderId="0" applyNumberFormat="0" applyFill="0" applyBorder="0" applyAlignment="0" applyProtection="0">
      <alignment vertical="center"/>
    </xf>
    <xf numFmtId="0" fontId="65" fillId="7" borderId="0" applyNumberFormat="0" applyBorder="0" applyAlignment="0" applyProtection="0"/>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9" fillId="0" borderId="31" applyNumberFormat="0" applyFill="0" applyAlignment="0" applyProtection="0">
      <alignment vertical="center"/>
    </xf>
    <xf numFmtId="0" fontId="9" fillId="10" borderId="0" applyNumberFormat="0" applyBorder="0" applyAlignment="0" applyProtection="0">
      <alignment vertical="center"/>
    </xf>
    <xf numFmtId="0" fontId="54" fillId="0" borderId="0"/>
    <xf numFmtId="0" fontId="54" fillId="0" borderId="0"/>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37" fillId="0" borderId="35" applyNumberFormat="0" applyFill="0" applyAlignment="0" applyProtection="0">
      <alignment vertical="center"/>
    </xf>
    <xf numFmtId="0" fontId="55" fillId="18" borderId="0" applyNumberFormat="0" applyBorder="0" applyAlignment="0" applyProtection="0">
      <alignment vertical="center"/>
    </xf>
    <xf numFmtId="0" fontId="59" fillId="0" borderId="31" applyNumberFormat="0" applyFill="0" applyAlignment="0" applyProtection="0">
      <alignment vertical="center"/>
    </xf>
    <xf numFmtId="0" fontId="9" fillId="10" borderId="0" applyNumberFormat="0" applyBorder="0" applyAlignment="0" applyProtection="0">
      <alignment vertical="center"/>
    </xf>
    <xf numFmtId="0" fontId="54" fillId="0" borderId="0"/>
    <xf numFmtId="0" fontId="54" fillId="0" borderId="0"/>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59" fillId="0" borderId="31" applyNumberFormat="0" applyFill="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9" fillId="10" borderId="0" applyNumberFormat="0" applyBorder="0" applyAlignment="0" applyProtection="0">
      <alignment vertical="center"/>
    </xf>
    <xf numFmtId="0" fontId="54" fillId="0" borderId="0"/>
    <xf numFmtId="0" fontId="54" fillId="0" borderId="0"/>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91" fillId="0" borderId="28" applyNumberFormat="0" applyFill="0" applyProtection="0">
      <alignment horizontal="left"/>
    </xf>
    <xf numFmtId="0" fontId="59" fillId="0" borderId="31" applyNumberFormat="0" applyFill="0" applyAlignment="0" applyProtection="0">
      <alignment vertical="center"/>
    </xf>
    <xf numFmtId="0" fontId="9" fillId="10" borderId="0" applyNumberFormat="0" applyBorder="0" applyAlignment="0" applyProtection="0">
      <alignment vertical="center"/>
    </xf>
    <xf numFmtId="0" fontId="54" fillId="0" borderId="0"/>
    <xf numFmtId="0" fontId="54"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7" borderId="30" applyNumberFormat="0" applyFont="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4"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9" fillId="10"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4"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9" fillId="10"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7" fillId="0" borderId="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4"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9" fillId="10"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7" fillId="0" borderId="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9" fillId="0" borderId="31" applyNumberFormat="0" applyFill="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4" fillId="0" borderId="0"/>
    <xf numFmtId="0" fontId="54"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7" borderId="30" applyNumberFormat="0" applyFont="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37" fillId="0" borderId="35" applyNumberFormat="0" applyFill="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15" borderId="0" applyNumberFormat="0" applyBorder="0" applyAlignment="0" applyProtection="0">
      <alignment vertical="center"/>
    </xf>
    <xf numFmtId="0" fontId="9" fillId="22"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62" fillId="0" borderId="0" applyNumberFormat="0" applyFill="0" applyBorder="0" applyAlignment="0" applyProtection="0">
      <alignment vertical="center"/>
    </xf>
    <xf numFmtId="0" fontId="54" fillId="0" borderId="0"/>
    <xf numFmtId="0" fontId="9" fillId="10" borderId="0" applyNumberFormat="0" applyBorder="0" applyAlignment="0" applyProtection="0">
      <alignment vertical="center"/>
    </xf>
    <xf numFmtId="0" fontId="62" fillId="0" borderId="0" applyNumberFormat="0" applyFill="0" applyBorder="0" applyAlignment="0" applyProtection="0">
      <alignment vertical="center"/>
    </xf>
    <xf numFmtId="0" fontId="9" fillId="10" borderId="0" applyNumberFormat="0" applyBorder="0" applyAlignment="0" applyProtection="0">
      <alignment vertical="center"/>
    </xf>
    <xf numFmtId="0" fontId="54" fillId="0" borderId="0"/>
    <xf numFmtId="0" fontId="9" fillId="10" borderId="0" applyNumberFormat="0" applyBorder="0" applyAlignment="0" applyProtection="0">
      <alignment vertical="center"/>
    </xf>
    <xf numFmtId="0" fontId="54" fillId="0" borderId="0"/>
    <xf numFmtId="0" fontId="9" fillId="10" borderId="0" applyNumberFormat="0" applyBorder="0" applyAlignment="0" applyProtection="0">
      <alignment vertical="center"/>
    </xf>
    <xf numFmtId="0" fontId="54" fillId="0" borderId="0"/>
    <xf numFmtId="0" fontId="9" fillId="10" borderId="0" applyNumberFormat="0" applyBorder="0" applyAlignment="0" applyProtection="0">
      <alignment vertical="center"/>
    </xf>
    <xf numFmtId="0" fontId="39" fillId="0" borderId="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4" fillId="0" borderId="0"/>
    <xf numFmtId="0" fontId="9" fillId="10"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9" fontId="54" fillId="0" borderId="0" applyFont="0" applyFill="0" applyBorder="0" applyAlignment="0" applyProtection="0">
      <alignment vertical="center"/>
    </xf>
    <xf numFmtId="0" fontId="9" fillId="10" borderId="0" applyNumberFormat="0" applyBorder="0" applyAlignment="0" applyProtection="0">
      <alignment vertical="center"/>
    </xf>
    <xf numFmtId="9" fontId="54" fillId="0" borderId="0" applyFont="0" applyFill="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7" fillId="1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57" fillId="1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4" fillId="0" borderId="0" applyFont="0" applyFill="0" applyBorder="0" applyAlignment="0" applyProtection="0"/>
    <xf numFmtId="0" fontId="57" fillId="14" borderId="0" applyNumberFormat="0" applyBorder="0" applyAlignment="0" applyProtection="0">
      <alignment vertical="center"/>
    </xf>
    <xf numFmtId="0" fontId="9" fillId="10" borderId="0" applyNumberFormat="0" applyBorder="0" applyAlignment="0" applyProtection="0">
      <alignment vertical="center"/>
    </xf>
    <xf numFmtId="0" fontId="57" fillId="14"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54" fillId="0" borderId="0"/>
    <xf numFmtId="0" fontId="55" fillId="23"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62" fillId="0" borderId="0" applyNumberFormat="0" applyFill="0" applyBorder="0" applyAlignment="0" applyProtection="0">
      <alignment vertical="center"/>
    </xf>
    <xf numFmtId="0" fontId="55" fillId="23" borderId="0" applyNumberFormat="0" applyBorder="0" applyAlignment="0" applyProtection="0">
      <alignment vertical="center"/>
    </xf>
    <xf numFmtId="0" fontId="9" fillId="15" borderId="0" applyNumberFormat="0" applyBorder="0" applyAlignment="0" applyProtection="0">
      <alignment vertical="center"/>
    </xf>
    <xf numFmtId="0" fontId="54" fillId="0" borderId="0"/>
    <xf numFmtId="0" fontId="54" fillId="0" borderId="0"/>
    <xf numFmtId="0" fontId="9" fillId="21" borderId="0" applyNumberFormat="0" applyBorder="0" applyAlignment="0" applyProtection="0">
      <alignment vertical="center"/>
    </xf>
    <xf numFmtId="0" fontId="54" fillId="0" borderId="0"/>
    <xf numFmtId="0" fontId="55" fillId="23"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62" fillId="0" borderId="0" applyNumberFormat="0" applyFill="0" applyBorder="0" applyAlignment="0" applyProtection="0">
      <alignment vertical="center"/>
    </xf>
    <xf numFmtId="0" fontId="55" fillId="23" borderId="0" applyNumberFormat="0" applyBorder="0" applyAlignment="0" applyProtection="0">
      <alignment vertical="center"/>
    </xf>
    <xf numFmtId="0" fontId="9" fillId="15" borderId="0" applyNumberFormat="0" applyBorder="0" applyAlignment="0" applyProtection="0">
      <alignment vertical="center"/>
    </xf>
    <xf numFmtId="0" fontId="54" fillId="0" borderId="0"/>
    <xf numFmtId="0" fontId="54" fillId="0" borderId="0"/>
    <xf numFmtId="0" fontId="9" fillId="21" borderId="0" applyNumberFormat="0" applyBorder="0" applyAlignment="0" applyProtection="0">
      <alignment vertical="center"/>
    </xf>
    <xf numFmtId="0" fontId="54" fillId="0" borderId="0"/>
    <xf numFmtId="0" fontId="55" fillId="23" borderId="0" applyNumberFormat="0" applyBorder="0" applyAlignment="0" applyProtection="0">
      <alignment vertical="center"/>
    </xf>
    <xf numFmtId="0" fontId="9" fillId="15"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alignment vertical="center"/>
    </xf>
    <xf numFmtId="0" fontId="55" fillId="23"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54" fillId="0" borderId="0"/>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4" fillId="0" borderId="0"/>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54" fillId="0" borderId="0">
      <alignment vertical="center"/>
    </xf>
    <xf numFmtId="0" fontId="54" fillId="0" borderId="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4" fillId="0" borderId="0"/>
    <xf numFmtId="0" fontId="54" fillId="0" borderId="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4" fillId="0" borderId="0"/>
    <xf numFmtId="0" fontId="54" fillId="0" borderId="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6" fillId="10" borderId="0" applyNumberFormat="0" applyBorder="0" applyAlignment="0" applyProtection="0">
      <alignment vertical="center"/>
    </xf>
    <xf numFmtId="0" fontId="74" fillId="0" borderId="37" applyNumberFormat="0" applyFill="0" applyAlignment="0" applyProtection="0">
      <alignment vertical="center"/>
    </xf>
    <xf numFmtId="0" fontId="54" fillId="0" borderId="0"/>
    <xf numFmtId="0" fontId="54" fillId="0" borderId="0"/>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0" borderId="0"/>
    <xf numFmtId="0" fontId="54" fillId="0" borderId="0"/>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23" borderId="0" applyNumberFormat="0" applyBorder="0" applyAlignment="0" applyProtection="0">
      <alignment vertical="center"/>
    </xf>
    <xf numFmtId="0" fontId="55" fillId="1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0" fillId="0" borderId="0" applyNumberFormat="0" applyFill="0" applyBorder="0" applyAlignment="0" applyProtection="0"/>
    <xf numFmtId="0" fontId="9" fillId="21"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9" fillId="15" borderId="0" applyNumberFormat="0" applyBorder="0" applyAlignment="0" applyProtection="0">
      <alignment vertical="center"/>
    </xf>
    <xf numFmtId="0" fontId="9" fillId="2"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4" fillId="0" borderId="0"/>
    <xf numFmtId="0" fontId="54" fillId="0" borderId="0"/>
    <xf numFmtId="0" fontId="9" fillId="15" borderId="0" applyNumberFormat="0" applyBorder="0" applyAlignment="0" applyProtection="0">
      <alignment vertical="center"/>
    </xf>
    <xf numFmtId="0" fontId="37" fillId="0" borderId="35" applyNumberFormat="0" applyFill="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9" fillId="15" borderId="0" applyNumberFormat="0" applyBorder="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9" fillId="15" borderId="0" applyNumberFormat="0" applyBorder="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9" fillId="15"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55" fillId="12"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12" borderId="0" applyNumberFormat="0" applyBorder="0" applyAlignment="0" applyProtection="0">
      <alignment vertical="center"/>
    </xf>
    <xf numFmtId="0" fontId="55" fillId="16"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55" fillId="12" borderId="0" applyNumberFormat="0" applyBorder="0" applyAlignment="0" applyProtection="0">
      <alignment vertical="center"/>
    </xf>
    <xf numFmtId="0" fontId="55" fillId="16" borderId="0" applyNumberFormat="0" applyBorder="0" applyAlignment="0" applyProtection="0">
      <alignment vertical="center"/>
    </xf>
    <xf numFmtId="0" fontId="54" fillId="0" borderId="0"/>
    <xf numFmtId="0" fontId="54" fillId="0" borderId="0"/>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9" fillId="15"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4" fillId="0" borderId="0"/>
    <xf numFmtId="0" fontId="54" fillId="0" borderId="0"/>
    <xf numFmtId="0" fontId="9" fillId="15"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9" fillId="2"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55" fillId="16" borderId="0" applyNumberFormat="0" applyBorder="0" applyAlignment="0" applyProtection="0">
      <alignment vertical="center"/>
    </xf>
    <xf numFmtId="0" fontId="9" fillId="2"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63" fillId="0" borderId="32" applyNumberFormat="0" applyFill="0" applyAlignment="0" applyProtection="0">
      <alignment vertical="center"/>
    </xf>
    <xf numFmtId="0" fontId="9" fillId="2" borderId="0" applyNumberFormat="0" applyBorder="0" applyAlignment="0" applyProtection="0">
      <alignment vertical="center"/>
    </xf>
    <xf numFmtId="0" fontId="9" fillId="8" borderId="0" applyNumberFormat="0" applyBorder="0" applyAlignment="0" applyProtection="0">
      <alignment vertical="center"/>
    </xf>
    <xf numFmtId="0" fontId="63" fillId="0" borderId="32" applyNumberFormat="0" applyFill="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4" fillId="7" borderId="30" applyNumberFormat="0" applyFont="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54" fillId="7" borderId="30" applyNumberFormat="0" applyFont="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54" fillId="7" borderId="30" applyNumberFormat="0" applyFont="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21"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12" borderId="0" applyNumberFormat="0" applyBorder="0" applyAlignment="0" applyProtection="0">
      <alignment vertical="center"/>
    </xf>
    <xf numFmtId="0" fontId="9" fillId="11" borderId="0" applyNumberFormat="0" applyBorder="0" applyAlignment="0" applyProtection="0">
      <alignment vertical="center"/>
    </xf>
    <xf numFmtId="0" fontId="74" fillId="0" borderId="0" applyNumberFormat="0" applyFill="0" applyBorder="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54" fillId="0" borderId="0"/>
    <xf numFmtId="0" fontId="54" fillId="0" borderId="0"/>
    <xf numFmtId="0" fontId="9" fillId="11" borderId="0" applyNumberFormat="0" applyBorder="0" applyAlignment="0" applyProtection="0">
      <alignment vertical="center"/>
    </xf>
    <xf numFmtId="0" fontId="55" fillId="19" borderId="0" applyNumberFormat="0" applyBorder="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57" fillId="14" borderId="0" applyNumberFormat="0" applyBorder="0" applyAlignment="0" applyProtection="0">
      <alignment vertical="center"/>
    </xf>
    <xf numFmtId="0" fontId="55" fillId="19" borderId="0" applyNumberFormat="0" applyBorder="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57" fillId="14" borderId="0" applyNumberFormat="0" applyBorder="0" applyAlignment="0" applyProtection="0">
      <alignment vertical="center"/>
    </xf>
    <xf numFmtId="0" fontId="55" fillId="19" borderId="0" applyNumberFormat="0" applyBorder="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74" fillId="0" borderId="0" applyNumberFormat="0" applyFill="0" applyBorder="0" applyAlignment="0" applyProtection="0">
      <alignment vertical="center"/>
    </xf>
    <xf numFmtId="0" fontId="9" fillId="24" borderId="0" applyNumberFormat="0" applyBorder="0" applyAlignment="0" applyProtection="0">
      <alignment vertical="center"/>
    </xf>
    <xf numFmtId="0" fontId="54" fillId="0" borderId="0"/>
    <xf numFmtId="0" fontId="54" fillId="0" borderId="0"/>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74" fillId="0" borderId="0" applyNumberFormat="0" applyFill="0" applyBorder="0" applyAlignment="0" applyProtection="0">
      <alignment vertical="center"/>
    </xf>
    <xf numFmtId="0" fontId="9" fillId="24" borderId="0" applyNumberFormat="0" applyBorder="0" applyAlignment="0" applyProtection="0">
      <alignment vertical="center"/>
    </xf>
    <xf numFmtId="0" fontId="54" fillId="0" borderId="0"/>
    <xf numFmtId="0" fontId="54" fillId="0" borderId="0"/>
    <xf numFmtId="0" fontId="9" fillId="11"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74" fillId="0" borderId="0" applyNumberFormat="0" applyFill="0" applyBorder="0" applyAlignment="0" applyProtection="0">
      <alignment vertical="center"/>
    </xf>
    <xf numFmtId="0" fontId="56" fillId="10"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74" fillId="0" borderId="0" applyNumberFormat="0" applyFill="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4" fillId="0" borderId="0"/>
    <xf numFmtId="0" fontId="54" fillId="0" borderId="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0" fillId="0" borderId="0" applyNumberFormat="0" applyFill="0" applyBorder="0" applyAlignment="0" applyProtection="0"/>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54" fillId="0" borderId="0"/>
    <xf numFmtId="0" fontId="54" fillId="0" borderId="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7" fillId="14" borderId="0" applyNumberFormat="0" applyBorder="0" applyAlignment="0" applyProtection="0">
      <alignment vertical="center"/>
    </xf>
    <xf numFmtId="0" fontId="55" fillId="19"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5" fillId="19"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5" fillId="19"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4" fillId="0" borderId="0"/>
    <xf numFmtId="0" fontId="54" fillId="0" borderId="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74" fillId="0" borderId="37" applyNumberFormat="0" applyFill="0" applyAlignment="0" applyProtection="0">
      <alignment vertical="center"/>
    </xf>
    <xf numFmtId="0" fontId="56" fillId="10" borderId="0" applyNumberFormat="0" applyBorder="0" applyAlignment="0" applyProtection="0">
      <alignment vertical="center"/>
    </xf>
    <xf numFmtId="0" fontId="9" fillId="24" borderId="0" applyNumberFormat="0" applyBorder="0" applyAlignment="0" applyProtection="0">
      <alignment vertical="center"/>
    </xf>
    <xf numFmtId="0" fontId="9" fillId="15" borderId="0" applyNumberFormat="0" applyBorder="0" applyAlignment="0" applyProtection="0">
      <alignment vertical="center"/>
    </xf>
    <xf numFmtId="0" fontId="56" fillId="10" borderId="0" applyNumberFormat="0" applyBorder="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15" borderId="0" applyNumberFormat="0" applyBorder="0" applyAlignment="0" applyProtection="0">
      <alignment vertical="center"/>
    </xf>
    <xf numFmtId="0" fontId="56" fillId="10"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4" fillId="0" borderId="0"/>
    <xf numFmtId="0" fontId="54" fillId="0" borderId="0"/>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8"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8" borderId="0" applyNumberFormat="0" applyBorder="0" applyAlignment="0" applyProtection="0">
      <alignment vertical="center"/>
    </xf>
    <xf numFmtId="0" fontId="9" fillId="2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8" borderId="0" applyNumberFormat="0" applyBorder="0" applyAlignment="0" applyProtection="0">
      <alignment vertical="center"/>
    </xf>
    <xf numFmtId="0" fontId="62" fillId="0" borderId="0" applyNumberFormat="0" applyFill="0" applyBorder="0" applyAlignment="0" applyProtection="0">
      <alignment vertical="center"/>
    </xf>
    <xf numFmtId="0" fontId="54" fillId="0" borderId="0"/>
    <xf numFmtId="0" fontId="54" fillId="0" borderId="0"/>
    <xf numFmtId="0" fontId="9" fillId="24" borderId="0" applyNumberFormat="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54" fillId="0" borderId="0"/>
    <xf numFmtId="0" fontId="54" fillId="0" borderId="0"/>
    <xf numFmtId="0" fontId="9" fillId="24" borderId="0" applyNumberFormat="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54" fillId="0" borderId="0"/>
    <xf numFmtId="0" fontId="54" fillId="0" borderId="0"/>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74" fillId="0" borderId="37" applyNumberFormat="0" applyFill="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74" fillId="0" borderId="37" applyNumberFormat="0" applyFill="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39" fillId="0" borderId="0">
      <alignment vertical="center"/>
    </xf>
    <xf numFmtId="0" fontId="9" fillId="16" borderId="0" applyNumberFormat="0" applyBorder="0" applyAlignment="0" applyProtection="0">
      <alignment vertical="center"/>
    </xf>
    <xf numFmtId="0" fontId="54" fillId="0" borderId="0"/>
    <xf numFmtId="0" fontId="54" fillId="0" borderId="0"/>
    <xf numFmtId="0" fontId="9" fillId="24" borderId="0" applyNumberFormat="0" applyBorder="0" applyAlignment="0" applyProtection="0">
      <alignment vertical="center"/>
    </xf>
    <xf numFmtId="0" fontId="54" fillId="0" borderId="0"/>
    <xf numFmtId="0" fontId="54" fillId="0" borderId="0"/>
    <xf numFmtId="0" fontId="9" fillId="24" borderId="0" applyNumberFormat="0" applyBorder="0" applyAlignment="0" applyProtection="0">
      <alignment vertical="center"/>
    </xf>
    <xf numFmtId="0" fontId="54" fillId="0" borderId="0"/>
    <xf numFmtId="0" fontId="54" fillId="0" borderId="0"/>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66" fillId="0" borderId="0" applyNumberFormat="0" applyFill="0" applyBorder="0" applyAlignment="0" applyProtection="0">
      <alignment vertical="center"/>
    </xf>
    <xf numFmtId="0" fontId="9" fillId="24" borderId="0" applyNumberFormat="0" applyBorder="0" applyAlignment="0" applyProtection="0">
      <alignment vertical="center"/>
    </xf>
    <xf numFmtId="0" fontId="66" fillId="0" borderId="0" applyNumberFormat="0" applyFill="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64" fillId="16" borderId="33" applyNumberFormat="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64" fillId="16" borderId="33" applyNumberFormat="0" applyAlignment="0" applyProtection="0">
      <alignment vertical="center"/>
    </xf>
    <xf numFmtId="0" fontId="9" fillId="2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64" fillId="16" borderId="33"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62" fillId="0" borderId="0" applyNumberFormat="0" applyFill="0" applyBorder="0" applyAlignment="0" applyProtection="0">
      <alignment vertical="center"/>
    </xf>
    <xf numFmtId="0" fontId="9" fillId="24" borderId="0" applyNumberFormat="0" applyBorder="0" applyAlignment="0" applyProtection="0">
      <alignment vertical="center"/>
    </xf>
    <xf numFmtId="0" fontId="62" fillId="0" borderId="0" applyNumberFormat="0" applyFill="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6" fillId="10"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7" fillId="14" borderId="0" applyNumberFormat="0" applyBorder="0" applyAlignment="0" applyProtection="0">
      <alignment vertical="center"/>
    </xf>
    <xf numFmtId="0" fontId="9" fillId="24" borderId="0" applyNumberFormat="0" applyBorder="0" applyAlignment="0" applyProtection="0">
      <alignment vertical="center"/>
    </xf>
    <xf numFmtId="0" fontId="57" fillId="14"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9" fillId="16" borderId="0" applyNumberFormat="0" applyBorder="0" applyAlignment="0" applyProtection="0">
      <alignment vertical="center"/>
    </xf>
    <xf numFmtId="0" fontId="56" fillId="10" borderId="0" applyNumberFormat="0" applyBorder="0" applyAlignment="0" applyProtection="0">
      <alignment vertical="center"/>
    </xf>
    <xf numFmtId="0" fontId="9" fillId="16"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9" fillId="16"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6" fillId="10" borderId="0" applyNumberFormat="0" applyBorder="0" applyAlignment="0" applyProtection="0">
      <alignment vertical="center"/>
    </xf>
    <xf numFmtId="0" fontId="9" fillId="16"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9" fillId="16"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59" fillId="0" borderId="31" applyNumberFormat="0" applyFill="0" applyAlignment="0" applyProtection="0">
      <alignment vertical="center"/>
    </xf>
    <xf numFmtId="0" fontId="9" fillId="16" borderId="0" applyNumberFormat="0" applyBorder="0" applyAlignment="0" applyProtection="0">
      <alignment vertical="center"/>
    </xf>
    <xf numFmtId="0" fontId="63" fillId="0" borderId="32" applyNumberFormat="0" applyFill="0" applyAlignment="0" applyProtection="0">
      <alignment vertical="center"/>
    </xf>
    <xf numFmtId="0" fontId="9" fillId="16" borderId="0" applyNumberFormat="0" applyBorder="0" applyAlignment="0" applyProtection="0">
      <alignment vertical="center"/>
    </xf>
    <xf numFmtId="43" fontId="54" fillId="0" borderId="0" applyFont="0" applyFill="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87" fillId="0" borderId="0" applyNumberFormat="0" applyFill="0" applyBorder="0" applyAlignment="0" applyProtection="0">
      <alignment vertical="top"/>
      <protection locked="0"/>
    </xf>
    <xf numFmtId="0" fontId="57" fillId="14" borderId="0" applyNumberFormat="0" applyBorder="0" applyAlignment="0" applyProtection="0">
      <alignment vertical="center"/>
    </xf>
    <xf numFmtId="0" fontId="9" fillId="16" borderId="0" applyNumberFormat="0" applyBorder="0" applyAlignment="0" applyProtection="0">
      <alignment vertical="center"/>
    </xf>
    <xf numFmtId="43" fontId="54" fillId="0" borderId="0" applyFont="0" applyFill="0" applyBorder="0" applyAlignment="0" applyProtection="0">
      <alignment vertical="center"/>
    </xf>
    <xf numFmtId="0" fontId="55" fillId="25" borderId="0" applyNumberFormat="0" applyBorder="0" applyAlignment="0" applyProtection="0">
      <alignment vertical="center"/>
    </xf>
    <xf numFmtId="0" fontId="87" fillId="0" borderId="0" applyNumberFormat="0" applyFill="0" applyBorder="0" applyAlignment="0" applyProtection="0">
      <alignment vertical="top"/>
      <protection locked="0"/>
    </xf>
    <xf numFmtId="0" fontId="57" fillId="14" borderId="0" applyNumberFormat="0" applyBorder="0" applyAlignment="0" applyProtection="0">
      <alignment vertical="center"/>
    </xf>
    <xf numFmtId="0" fontId="9" fillId="16" borderId="0" applyNumberFormat="0" applyBorder="0" applyAlignment="0" applyProtection="0">
      <alignment vertical="center"/>
    </xf>
    <xf numFmtId="193" fontId="54" fillId="0" borderId="0" applyFont="0" applyFill="0" applyBorder="0" applyAlignment="0" applyProtection="0"/>
    <xf numFmtId="0" fontId="9" fillId="16" borderId="0" applyNumberFormat="0" applyBorder="0" applyAlignment="0" applyProtection="0">
      <alignment vertical="center"/>
    </xf>
    <xf numFmtId="0" fontId="63" fillId="0" borderId="32" applyNumberFormat="0" applyFill="0" applyAlignment="0" applyProtection="0">
      <alignment vertical="center"/>
    </xf>
    <xf numFmtId="43" fontId="54" fillId="0" borderId="0" applyFont="0" applyFill="0" applyBorder="0" applyAlignment="0" applyProtection="0">
      <alignment vertical="center"/>
    </xf>
    <xf numFmtId="0" fontId="9" fillId="16" borderId="0" applyNumberFormat="0" applyBorder="0" applyAlignment="0" applyProtection="0">
      <alignment vertical="center"/>
    </xf>
    <xf numFmtId="0" fontId="88" fillId="14" borderId="0" applyNumberFormat="0" applyBorder="0" applyAlignment="0" applyProtection="0"/>
    <xf numFmtId="43" fontId="54" fillId="0" borderId="0" applyFont="0" applyFill="0" applyBorder="0" applyAlignment="0" applyProtection="0">
      <alignment vertical="center"/>
    </xf>
    <xf numFmtId="0" fontId="9" fillId="16" borderId="0" applyNumberFormat="0" applyBorder="0" applyAlignment="0" applyProtection="0">
      <alignment vertical="center"/>
    </xf>
    <xf numFmtId="43" fontId="54" fillId="0" borderId="0" applyFont="0" applyFill="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63" fillId="0" borderId="32" applyNumberFormat="0" applyFill="0" applyAlignment="0" applyProtection="0">
      <alignment vertical="center"/>
    </xf>
    <xf numFmtId="43" fontId="54" fillId="0" borderId="0" applyFont="0" applyFill="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43" fontId="54" fillId="0" borderId="0" applyFont="0" applyFill="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43" fontId="54" fillId="0" borderId="0" applyFont="0" applyFill="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74" fillId="0" borderId="37" applyNumberFormat="0" applyFill="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65" fillId="7" borderId="0" applyNumberFormat="0" applyBorder="0" applyAlignment="0" applyProtection="0"/>
    <xf numFmtId="0" fontId="54" fillId="0" borderId="0"/>
    <xf numFmtId="0" fontId="54" fillId="0" borderId="0"/>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65" fillId="7" borderId="0" applyNumberFormat="0" applyBorder="0" applyAlignment="0" applyProtection="0"/>
    <xf numFmtId="0" fontId="57" fillId="14" borderId="0" applyNumberFormat="0" applyBorder="0" applyAlignment="0" applyProtection="0">
      <alignment vertical="center"/>
    </xf>
    <xf numFmtId="0" fontId="62" fillId="0" borderId="0" applyNumberFormat="0" applyFill="0" applyBorder="0" applyAlignment="0" applyProtection="0">
      <alignment vertical="center"/>
    </xf>
    <xf numFmtId="0" fontId="54" fillId="0" borderId="0"/>
    <xf numFmtId="0" fontId="54" fillId="0" borderId="0"/>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62" fillId="0" borderId="0" applyNumberFormat="0" applyFill="0" applyBorder="0" applyAlignment="0" applyProtection="0">
      <alignment vertical="center"/>
    </xf>
    <xf numFmtId="0" fontId="54" fillId="0" borderId="0"/>
    <xf numFmtId="0" fontId="54" fillId="0" borderId="0"/>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62" fillId="0" borderId="0" applyNumberFormat="0" applyFill="0" applyBorder="0" applyAlignment="0" applyProtection="0">
      <alignment vertical="center"/>
    </xf>
    <xf numFmtId="0" fontId="54" fillId="0" borderId="0"/>
    <xf numFmtId="0" fontId="54" fillId="0" borderId="0"/>
    <xf numFmtId="0" fontId="9" fillId="16"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74" fillId="0" borderId="37" applyNumberFormat="0" applyFill="0" applyAlignment="0" applyProtection="0">
      <alignment vertical="center"/>
    </xf>
    <xf numFmtId="0" fontId="100" fillId="0" borderId="0" applyNumberFormat="0" applyFill="0" applyBorder="0" applyAlignment="0" applyProtection="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74" fillId="0" borderId="37" applyNumberFormat="0" applyFill="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xf numFmtId="0" fontId="9" fillId="16" borderId="0" applyNumberFormat="0" applyBorder="0" applyAlignment="0" applyProtection="0">
      <alignment vertical="center"/>
    </xf>
    <xf numFmtId="0" fontId="54" fillId="0" borderId="0"/>
    <xf numFmtId="0" fontId="54" fillId="0" borderId="0"/>
    <xf numFmtId="0" fontId="9" fillId="16" borderId="0" applyNumberFormat="0" applyBorder="0" applyAlignment="0" applyProtection="0">
      <alignment vertical="center"/>
    </xf>
    <xf numFmtId="37" fontId="92" fillId="0" borderId="0"/>
    <xf numFmtId="0" fontId="54" fillId="0" borderId="0"/>
    <xf numFmtId="0" fontId="54" fillId="0" borderId="0"/>
    <xf numFmtId="0" fontId="9" fillId="16" borderId="0" applyNumberFormat="0" applyBorder="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9" fillId="16" borderId="0" applyNumberFormat="0" applyBorder="0" applyAlignment="0" applyProtection="0">
      <alignment vertical="center"/>
    </xf>
    <xf numFmtId="0" fontId="54" fillId="0" borderId="0"/>
    <xf numFmtId="0" fontId="9" fillId="11" borderId="0" applyNumberFormat="0" applyBorder="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9" fillId="16" borderId="0" applyNumberFormat="0" applyBorder="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9" fillId="16" borderId="0" applyNumberFormat="0" applyBorder="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9" fillId="16"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9" fillId="16"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7" fillId="1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0" fillId="0" borderId="0" applyNumberFormat="0" applyFill="0" applyBorder="0" applyAlignment="0" applyProtection="0"/>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181" fontId="54" fillId="0" borderId="0"/>
    <xf numFmtId="0" fontId="74" fillId="0" borderId="0" applyNumberFormat="0" applyFill="0" applyBorder="0" applyAlignment="0" applyProtection="0">
      <alignment vertical="center"/>
    </xf>
    <xf numFmtId="0" fontId="9" fillId="15" borderId="0" applyNumberFormat="0" applyBorder="0" applyAlignment="0" applyProtection="0">
      <alignment vertical="center"/>
    </xf>
    <xf numFmtId="181" fontId="54" fillId="0" borderId="0"/>
    <xf numFmtId="0" fontId="9" fillId="15" borderId="0" applyNumberFormat="0" applyBorder="0" applyAlignment="0" applyProtection="0">
      <alignment vertical="center"/>
    </xf>
    <xf numFmtId="181" fontId="54" fillId="0" borderId="0"/>
    <xf numFmtId="0" fontId="9" fillId="21" borderId="0" applyNumberFormat="0" applyBorder="0" applyAlignment="0" applyProtection="0">
      <alignment vertical="center"/>
    </xf>
    <xf numFmtId="0" fontId="100" fillId="0" borderId="0" applyNumberFormat="0" applyFill="0" applyBorder="0" applyAlignment="0" applyProtection="0"/>
    <xf numFmtId="0" fontId="74" fillId="0" borderId="0" applyNumberFormat="0" applyFill="0" applyBorder="0" applyAlignment="0" applyProtection="0">
      <alignment vertical="center"/>
    </xf>
    <xf numFmtId="0" fontId="58" fillId="10" borderId="0" applyNumberFormat="0" applyBorder="0" applyAlignment="0" applyProtection="0">
      <alignment vertical="center"/>
    </xf>
    <xf numFmtId="0" fontId="9" fillId="21" borderId="0" applyNumberFormat="0" applyBorder="0" applyAlignment="0" applyProtection="0">
      <alignment vertical="center"/>
    </xf>
    <xf numFmtId="0" fontId="58" fillId="10" borderId="0" applyNumberFormat="0" applyBorder="0" applyAlignment="0" applyProtection="0">
      <alignment vertical="center"/>
    </xf>
    <xf numFmtId="0" fontId="9" fillId="2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79" fillId="22" borderId="33" applyNumberFormat="0" applyAlignment="0" applyProtection="0">
      <alignment vertical="center"/>
    </xf>
    <xf numFmtId="0" fontId="66" fillId="0" borderId="0" applyNumberFormat="0" applyFill="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66" fillId="0" borderId="0" applyNumberFormat="0" applyFill="0" applyBorder="0" applyAlignment="0" applyProtection="0">
      <alignment vertical="center"/>
    </xf>
    <xf numFmtId="0" fontId="9" fillId="21" borderId="0" applyNumberFormat="0" applyBorder="0" applyAlignment="0" applyProtection="0">
      <alignment vertical="center"/>
    </xf>
    <xf numFmtId="0" fontId="100" fillId="0" borderId="0" applyNumberFormat="0" applyFill="0" applyBorder="0" applyAlignment="0" applyProtection="0"/>
    <xf numFmtId="0" fontId="55" fillId="8" borderId="0" applyNumberFormat="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54" fillId="0" borderId="0"/>
    <xf numFmtId="0" fontId="54" fillId="0" borderId="0"/>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54" fillId="0" borderId="0"/>
    <xf numFmtId="0" fontId="54" fillId="0" borderId="0"/>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55" fillId="25" borderId="0" applyNumberFormat="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5" fillId="25" borderId="0" applyNumberFormat="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5" fillId="25" borderId="0" applyNumberFormat="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9" fillId="21" borderId="0" applyNumberFormat="0" applyBorder="0" applyAlignment="0" applyProtection="0">
      <alignment vertical="center"/>
    </xf>
    <xf numFmtId="0" fontId="64" fillId="16" borderId="33" applyNumberFormat="0" applyAlignment="0" applyProtection="0">
      <alignment vertical="center"/>
    </xf>
    <xf numFmtId="0" fontId="54" fillId="0" borderId="0"/>
    <xf numFmtId="0" fontId="55" fillId="8" borderId="0" applyNumberFormat="0" applyBorder="0" applyAlignment="0" applyProtection="0">
      <alignment vertical="center"/>
    </xf>
    <xf numFmtId="0" fontId="9" fillId="21"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9" fillId="21"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9" fillId="21"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9" fillId="21" borderId="0" applyNumberFormat="0" applyBorder="0" applyAlignment="0" applyProtection="0">
      <alignment vertical="center"/>
    </xf>
    <xf numFmtId="0" fontId="64" fillId="16" borderId="33" applyNumberFormat="0" applyAlignment="0" applyProtection="0">
      <alignment vertical="center"/>
    </xf>
    <xf numFmtId="0" fontId="54" fillId="0" borderId="0"/>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66" fillId="0" borderId="0" applyNumberFormat="0" applyFill="0" applyBorder="0" applyAlignment="0" applyProtection="0">
      <alignment vertical="center"/>
    </xf>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18" borderId="0" applyNumberFormat="0" applyBorder="0" applyAlignment="0" applyProtection="0">
      <alignment vertical="center"/>
    </xf>
    <xf numFmtId="0" fontId="66" fillId="0" borderId="0" applyNumberFormat="0" applyFill="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0" borderId="0"/>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66" fillId="0" borderId="0" applyNumberFormat="0" applyFill="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66" fillId="0" borderId="0" applyNumberFormat="0" applyFill="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25"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25"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25"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9" fillId="11" borderId="0" applyNumberFormat="0" applyBorder="0" applyAlignment="0" applyProtection="0">
      <alignment vertical="center"/>
    </xf>
    <xf numFmtId="0" fontId="55" fillId="8"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8"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9" fillId="0" borderId="31" applyNumberFormat="0" applyFill="0" applyAlignment="0" applyProtection="0">
      <alignment vertical="center"/>
    </xf>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9" fillId="11" borderId="0" applyNumberFormat="0" applyBorder="0" applyAlignment="0" applyProtection="0">
      <alignment vertical="center"/>
    </xf>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9" fillId="1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12" borderId="0" applyNumberFormat="0" applyBorder="0" applyAlignment="0" applyProtection="0">
      <alignment vertical="center"/>
    </xf>
    <xf numFmtId="0" fontId="9" fillId="21" borderId="0" applyNumberFormat="0" applyBorder="0" applyAlignment="0" applyProtection="0">
      <alignment vertical="center"/>
    </xf>
    <xf numFmtId="0" fontId="54" fillId="0" borderId="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55" fillId="3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30"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30"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9" fillId="0" borderId="31" applyNumberFormat="0" applyFill="0" applyAlignment="0" applyProtection="0">
      <alignment vertical="center"/>
    </xf>
    <xf numFmtId="0" fontId="54" fillId="0" borderId="0"/>
    <xf numFmtId="0" fontId="59" fillId="0" borderId="31"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4" fillId="0" borderId="0"/>
    <xf numFmtId="0" fontId="59" fillId="0" borderId="31"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9" fillId="0" borderId="31"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5" fillId="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9" fillId="21"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9" fillId="22" borderId="0" applyNumberFormat="0" applyBorder="0" applyAlignment="0" applyProtection="0">
      <alignment vertical="center"/>
    </xf>
    <xf numFmtId="0" fontId="55" fillId="8" borderId="0" applyNumberFormat="0" applyBorder="0" applyAlignment="0" applyProtection="0">
      <alignment vertical="center"/>
    </xf>
    <xf numFmtId="0" fontId="9" fillId="22" borderId="0" applyNumberFormat="0" applyBorder="0" applyAlignment="0" applyProtection="0">
      <alignment vertical="center"/>
    </xf>
    <xf numFmtId="0" fontId="55" fillId="8" borderId="0" applyNumberFormat="0" applyBorder="0" applyAlignment="0" applyProtection="0">
      <alignment vertical="center"/>
    </xf>
    <xf numFmtId="0" fontId="9" fillId="22"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100" fillId="0" borderId="0" applyNumberFormat="0" applyFill="0" applyBorder="0" applyAlignment="0" applyProtection="0"/>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9" fillId="21" borderId="0" applyNumberFormat="0" applyBorder="0" applyAlignment="0" applyProtection="0">
      <alignment vertical="center"/>
    </xf>
    <xf numFmtId="0" fontId="100" fillId="0" borderId="0" applyNumberFormat="0" applyFill="0" applyBorder="0" applyAlignment="0" applyProtection="0"/>
    <xf numFmtId="0" fontId="9" fillId="21"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9" fillId="21"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54" fillId="0" borderId="0"/>
    <xf numFmtId="0" fontId="9" fillId="21" borderId="0" applyNumberFormat="0" applyBorder="0" applyAlignment="0" applyProtection="0">
      <alignment vertical="center"/>
    </xf>
    <xf numFmtId="0" fontId="54" fillId="0" borderId="0"/>
    <xf numFmtId="0" fontId="9" fillId="21" borderId="0" applyNumberFormat="0" applyBorder="0" applyAlignment="0" applyProtection="0">
      <alignment vertical="center"/>
    </xf>
    <xf numFmtId="0" fontId="55" fillId="30"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9" fillId="21" borderId="0" applyNumberFormat="0" applyBorder="0" applyAlignment="0" applyProtection="0">
      <alignment vertical="center"/>
    </xf>
    <xf numFmtId="0" fontId="55" fillId="3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100" fillId="0" borderId="0" applyNumberFormat="0" applyFill="0" applyBorder="0" applyAlignment="0" applyProtection="0"/>
    <xf numFmtId="0" fontId="9" fillId="21"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61" fillId="0" borderId="0" applyNumberFormat="0" applyFill="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61" fillId="0" borderId="0" applyNumberFormat="0" applyFill="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8" borderId="0" applyNumberFormat="0" applyBorder="0" applyAlignment="0" applyProtection="0">
      <alignment vertical="center"/>
    </xf>
    <xf numFmtId="0" fontId="55" fillId="12" borderId="0" applyNumberFormat="0" applyBorder="0" applyAlignment="0" applyProtection="0">
      <alignment vertical="center"/>
    </xf>
    <xf numFmtId="0" fontId="57" fillId="14"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8" borderId="0" applyNumberFormat="0" applyBorder="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9" fillId="8" borderId="0" applyNumberFormat="0" applyBorder="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9" fillId="8" borderId="0" applyNumberFormat="0" applyBorder="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9" fillId="8" borderId="0" applyNumberFormat="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8"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8"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8" borderId="0" applyNumberFormat="0" applyBorder="0" applyAlignment="0" applyProtection="0">
      <alignment vertical="center"/>
    </xf>
    <xf numFmtId="0" fontId="57" fillId="14" borderId="0" applyNumberFormat="0" applyBorder="0" applyAlignment="0" applyProtection="0">
      <alignment vertical="center"/>
    </xf>
    <xf numFmtId="0" fontId="54" fillId="0" borderId="0">
      <alignment vertical="center"/>
    </xf>
    <xf numFmtId="0" fontId="9" fillId="8" borderId="0" applyNumberFormat="0" applyBorder="0" applyAlignment="0" applyProtection="0">
      <alignment vertical="center"/>
    </xf>
    <xf numFmtId="0" fontId="54"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8" borderId="0" applyNumberFormat="0" applyBorder="0" applyAlignment="0" applyProtection="0">
      <alignment vertical="center"/>
    </xf>
    <xf numFmtId="0" fontId="57" fillId="14" borderId="0" applyNumberFormat="0" applyBorder="0" applyAlignment="0" applyProtection="0">
      <alignment vertical="center"/>
    </xf>
    <xf numFmtId="0" fontId="54" fillId="0" borderId="0">
      <alignment vertical="center"/>
    </xf>
    <xf numFmtId="0" fontId="9" fillId="8" borderId="0" applyNumberFormat="0" applyBorder="0" applyAlignment="0" applyProtection="0">
      <alignment vertical="center"/>
    </xf>
    <xf numFmtId="0" fontId="100" fillId="0" borderId="0" applyNumberFormat="0" applyFill="0" applyBorder="0" applyAlignment="0" applyProtection="0"/>
    <xf numFmtId="0" fontId="54" fillId="0" borderId="0">
      <alignment vertical="center"/>
    </xf>
    <xf numFmtId="0" fontId="9" fillId="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00" fillId="0" borderId="0" applyNumberFormat="0" applyFill="0" applyBorder="0" applyAlignment="0" applyProtection="0"/>
    <xf numFmtId="0" fontId="9" fillId="8" borderId="0" applyNumberFormat="0" applyBorder="0" applyAlignment="0" applyProtection="0">
      <alignment vertical="center"/>
    </xf>
    <xf numFmtId="0" fontId="100" fillId="0" borderId="0" applyNumberFormat="0" applyFill="0" applyBorder="0" applyAlignment="0" applyProtection="0"/>
    <xf numFmtId="0" fontId="9" fillId="8" borderId="0" applyNumberFormat="0" applyBorder="0" applyAlignment="0" applyProtection="0">
      <alignment vertical="center"/>
    </xf>
    <xf numFmtId="0" fontId="100" fillId="0" borderId="0" applyNumberFormat="0" applyFill="0" applyBorder="0" applyAlignment="0" applyProtection="0"/>
    <xf numFmtId="0" fontId="9" fillId="8" borderId="0" applyNumberFormat="0" applyBorder="0" applyAlignment="0" applyProtection="0">
      <alignment vertical="center"/>
    </xf>
    <xf numFmtId="0" fontId="63" fillId="0" borderId="32" applyNumberFormat="0" applyFill="0" applyAlignment="0" applyProtection="0">
      <alignment vertical="center"/>
    </xf>
    <xf numFmtId="0" fontId="100" fillId="0" borderId="0" applyNumberFormat="0" applyFill="0" applyBorder="0" applyAlignment="0" applyProtection="0"/>
    <xf numFmtId="0" fontId="9" fillId="8" borderId="0" applyNumberFormat="0" applyBorder="0" applyAlignment="0" applyProtection="0">
      <alignment vertical="center"/>
    </xf>
    <xf numFmtId="0" fontId="63" fillId="0" borderId="32" applyNumberFormat="0" applyFill="0" applyAlignment="0" applyProtection="0">
      <alignment vertical="center"/>
    </xf>
    <xf numFmtId="0" fontId="9" fillId="8" borderId="0" applyNumberFormat="0" applyBorder="0" applyAlignment="0" applyProtection="0">
      <alignment vertical="center"/>
    </xf>
    <xf numFmtId="0" fontId="59" fillId="0" borderId="31" applyNumberFormat="0" applyFill="0" applyAlignment="0" applyProtection="0">
      <alignment vertical="center"/>
    </xf>
    <xf numFmtId="0" fontId="100" fillId="0" borderId="0" applyNumberFormat="0" applyFill="0" applyBorder="0" applyAlignment="0" applyProtection="0"/>
    <xf numFmtId="0" fontId="9" fillId="8" borderId="0" applyNumberFormat="0" applyBorder="0" applyAlignment="0" applyProtection="0">
      <alignment vertical="center"/>
    </xf>
    <xf numFmtId="0" fontId="59" fillId="0" borderId="31" applyNumberFormat="0" applyFill="0" applyAlignment="0" applyProtection="0">
      <alignment vertical="center"/>
    </xf>
    <xf numFmtId="0" fontId="100" fillId="0" borderId="0" applyNumberFormat="0" applyFill="0" applyBorder="0" applyAlignment="0" applyProtection="0"/>
    <xf numFmtId="0" fontId="9" fillId="8" borderId="0" applyNumberFormat="0" applyBorder="0" applyAlignment="0" applyProtection="0">
      <alignment vertical="center"/>
    </xf>
    <xf numFmtId="0" fontId="59" fillId="0" borderId="31" applyNumberFormat="0" applyFill="0" applyAlignment="0" applyProtection="0">
      <alignment vertical="center"/>
    </xf>
    <xf numFmtId="0" fontId="9" fillId="12"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9" fillId="12" borderId="0" applyNumberFormat="0" applyBorder="0" applyAlignment="0" applyProtection="0">
      <alignment vertical="center"/>
    </xf>
    <xf numFmtId="0" fontId="78" fillId="29" borderId="38" applyNumberFormat="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9" fillId="12" borderId="0" applyNumberFormat="0" applyBorder="0" applyAlignment="0" applyProtection="0">
      <alignment vertical="center"/>
    </xf>
    <xf numFmtId="0" fontId="78" fillId="29" borderId="38" applyNumberFormat="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9" fillId="12" borderId="0" applyNumberFormat="0" applyBorder="0" applyAlignment="0" applyProtection="0">
      <alignment vertical="center"/>
    </xf>
    <xf numFmtId="0" fontId="78" fillId="29" borderId="38" applyNumberFormat="0" applyAlignment="0" applyProtection="0">
      <alignment vertical="center"/>
    </xf>
    <xf numFmtId="0" fontId="55" fillId="25" borderId="0" applyNumberFormat="0" applyBorder="0" applyAlignment="0" applyProtection="0">
      <alignment vertical="center"/>
    </xf>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1" borderId="0" applyNumberFormat="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9" fillId="12" borderId="0" applyNumberFormat="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56" fillId="10" borderId="0" applyNumberFormat="0" applyBorder="0" applyAlignment="0" applyProtection="0">
      <alignment vertical="center"/>
    </xf>
    <xf numFmtId="0" fontId="9" fillId="1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 fillId="12" borderId="0" applyNumberFormat="0" applyBorder="0" applyAlignment="0" applyProtection="0">
      <alignment vertical="center"/>
    </xf>
    <xf numFmtId="0" fontId="56"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81" fillId="0" borderId="0" applyNumberFormat="0" applyFill="0" applyBorder="0" applyAlignment="0" applyProtection="0">
      <alignment vertical="center"/>
    </xf>
    <xf numFmtId="0" fontId="9" fillId="12" borderId="0" applyNumberFormat="0" applyBorder="0" applyAlignment="0" applyProtection="0">
      <alignment vertical="center"/>
    </xf>
    <xf numFmtId="0" fontId="81" fillId="0" borderId="0" applyNumberFormat="0" applyFill="0" applyBorder="0" applyAlignment="0" applyProtection="0">
      <alignment vertical="center"/>
    </xf>
    <xf numFmtId="0" fontId="9" fillId="12" borderId="0" applyNumberFormat="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12" borderId="0" applyNumberFormat="0" applyBorder="0" applyAlignment="0" applyProtection="0">
      <alignment vertical="center"/>
    </xf>
    <xf numFmtId="0" fontId="57" fillId="14" borderId="0" applyNumberFormat="0" applyBorder="0" applyAlignment="0" applyProtection="0">
      <alignment vertical="center"/>
    </xf>
    <xf numFmtId="0" fontId="9" fillId="12" borderId="0" applyNumberFormat="0" applyBorder="0" applyAlignment="0" applyProtection="0">
      <alignment vertical="center"/>
    </xf>
    <xf numFmtId="0" fontId="57" fillId="14" borderId="0" applyNumberFormat="0" applyBorder="0" applyAlignment="0" applyProtection="0">
      <alignment vertical="center"/>
    </xf>
    <xf numFmtId="0" fontId="9" fillId="12"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57" fillId="14" borderId="0" applyNumberFormat="0" applyBorder="0" applyAlignment="0" applyProtection="0">
      <alignment vertical="center"/>
    </xf>
    <xf numFmtId="0" fontId="9" fillId="12"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6" fillId="10"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6" fillId="10"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57" fillId="14" borderId="0" applyNumberFormat="0" applyBorder="0" applyAlignment="0" applyProtection="0">
      <alignment vertical="center"/>
    </xf>
    <xf numFmtId="0" fontId="9" fillId="12" borderId="0" applyNumberFormat="0" applyBorder="0" applyAlignment="0" applyProtection="0">
      <alignment vertical="center"/>
    </xf>
    <xf numFmtId="0" fontId="57" fillId="14" borderId="0" applyNumberFormat="0" applyBorder="0" applyAlignment="0" applyProtection="0">
      <alignment vertical="center"/>
    </xf>
    <xf numFmtId="0" fontId="9" fillId="12" borderId="0" applyNumberFormat="0" applyBorder="0" applyAlignment="0" applyProtection="0">
      <alignment vertical="center"/>
    </xf>
    <xf numFmtId="0" fontId="56" fillId="10" borderId="0" applyNumberFormat="0" applyBorder="0" applyAlignment="0" applyProtection="0">
      <alignment vertical="center"/>
    </xf>
    <xf numFmtId="0" fontId="9" fillId="12" borderId="0" applyNumberFormat="0" applyBorder="0" applyAlignment="0" applyProtection="0">
      <alignment vertical="center"/>
    </xf>
    <xf numFmtId="0" fontId="57" fillId="14" borderId="0" applyNumberFormat="0" applyBorder="0" applyAlignment="0" applyProtection="0">
      <alignment vertical="center"/>
    </xf>
    <xf numFmtId="0" fontId="67" fillId="17" borderId="0" applyNumberFormat="0" applyBorder="0" applyAlignment="0" applyProtection="0">
      <alignment vertical="center"/>
    </xf>
    <xf numFmtId="0" fontId="58" fillId="10" borderId="0" applyNumberFormat="0" applyBorder="0" applyAlignment="0" applyProtection="0">
      <alignment vertical="center"/>
    </xf>
    <xf numFmtId="0" fontId="9" fillId="12" borderId="0" applyNumberFormat="0" applyBorder="0" applyAlignment="0" applyProtection="0">
      <alignment vertical="center"/>
    </xf>
    <xf numFmtId="0" fontId="54" fillId="7" borderId="30" applyNumberFormat="0" applyFont="0" applyAlignment="0" applyProtection="0">
      <alignment vertical="center"/>
    </xf>
    <xf numFmtId="0" fontId="74" fillId="0" borderId="0" applyNumberFormat="0" applyFill="0" applyBorder="0" applyAlignment="0" applyProtection="0">
      <alignment vertical="center"/>
    </xf>
    <xf numFmtId="0" fontId="67" fillId="17" borderId="0" applyNumberFormat="0" applyBorder="0" applyAlignment="0" applyProtection="0">
      <alignment vertical="center"/>
    </xf>
    <xf numFmtId="0" fontId="58" fillId="10" borderId="0" applyNumberFormat="0" applyBorder="0" applyAlignment="0" applyProtection="0">
      <alignment vertical="center"/>
    </xf>
    <xf numFmtId="0" fontId="9" fillId="12" borderId="0" applyNumberFormat="0" applyBorder="0" applyAlignment="0" applyProtection="0">
      <alignment vertical="center"/>
    </xf>
    <xf numFmtId="0" fontId="58" fillId="10" borderId="0" applyNumberFormat="0" applyBorder="0" applyAlignment="0" applyProtection="0">
      <alignment vertical="center"/>
    </xf>
    <xf numFmtId="0" fontId="9" fillId="12" borderId="0" applyNumberFormat="0" applyBorder="0" applyAlignment="0" applyProtection="0">
      <alignment vertical="center"/>
    </xf>
    <xf numFmtId="0" fontId="54" fillId="7" borderId="30" applyNumberFormat="0" applyFont="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9" fillId="12" borderId="0" applyNumberFormat="0" applyBorder="0" applyAlignment="0" applyProtection="0">
      <alignment vertical="center"/>
    </xf>
    <xf numFmtId="0" fontId="57" fillId="14"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00" fillId="0" borderId="0" applyNumberFormat="0" applyFill="0" applyBorder="0" applyAlignment="0" applyProtection="0"/>
    <xf numFmtId="0" fontId="9" fillId="15"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9" fillId="15"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9" fillId="15"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30"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9" fillId="0" borderId="31"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3" fillId="14" borderId="0" applyNumberFormat="0" applyBorder="0" applyAlignment="0" applyProtection="0">
      <alignment vertical="center"/>
    </xf>
    <xf numFmtId="0" fontId="9" fillId="15" borderId="0" applyNumberFormat="0" applyBorder="0" applyAlignment="0" applyProtection="0">
      <alignment vertical="center"/>
    </xf>
    <xf numFmtId="0" fontId="56" fillId="10" borderId="0" applyNumberFormat="0" applyBorder="0" applyAlignment="0" applyProtection="0">
      <alignment vertical="center"/>
    </xf>
    <xf numFmtId="178" fontId="54" fillId="0" borderId="0" applyFont="0" applyFill="0" applyBorder="0" applyAlignment="0" applyProtection="0"/>
    <xf numFmtId="0" fontId="67" fillId="17"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0" fillId="0" borderId="0" applyNumberFormat="0" applyFill="0" applyBorder="0" applyAlignment="0" applyProtection="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9" fillId="0" borderId="31" applyNumberFormat="0" applyFill="0" applyAlignment="0" applyProtection="0">
      <alignment vertical="center"/>
    </xf>
    <xf numFmtId="0" fontId="9" fillId="15" borderId="0" applyNumberFormat="0" applyBorder="0" applyAlignment="0" applyProtection="0">
      <alignment vertical="center"/>
    </xf>
    <xf numFmtId="0" fontId="59" fillId="0" borderId="31" applyNumberFormat="0" applyFill="0" applyAlignment="0" applyProtection="0">
      <alignment vertical="center"/>
    </xf>
    <xf numFmtId="0" fontId="9" fillId="21" borderId="0" applyNumberFormat="0" applyBorder="0" applyAlignment="0" applyProtection="0">
      <alignment vertical="center"/>
    </xf>
    <xf numFmtId="0" fontId="62" fillId="0" borderId="0" applyNumberFormat="0" applyFill="0" applyBorder="0" applyAlignment="0" applyProtection="0">
      <alignment vertical="center"/>
    </xf>
    <xf numFmtId="0" fontId="55" fillId="23" borderId="0" applyNumberFormat="0" applyBorder="0" applyAlignment="0" applyProtection="0">
      <alignment vertical="center"/>
    </xf>
    <xf numFmtId="0" fontId="9" fillId="21" borderId="0" applyNumberFormat="0" applyBorder="0" applyAlignment="0" applyProtection="0">
      <alignment vertical="center"/>
    </xf>
    <xf numFmtId="0" fontId="62" fillId="0" borderId="0" applyNumberFormat="0" applyFill="0" applyBorder="0" applyAlignment="0" applyProtection="0">
      <alignment vertical="center"/>
    </xf>
    <xf numFmtId="0" fontId="55" fillId="23" borderId="0" applyNumberFormat="0" applyBorder="0" applyAlignment="0" applyProtection="0">
      <alignment vertical="center"/>
    </xf>
    <xf numFmtId="187" fontId="9" fillId="0" borderId="0" applyFont="0" applyFill="0" applyBorder="0" applyAlignment="0" applyProtection="0">
      <alignment vertical="center"/>
    </xf>
    <xf numFmtId="0" fontId="9" fillId="21" borderId="0" applyNumberFormat="0" applyBorder="0" applyAlignment="0" applyProtection="0">
      <alignment vertical="center"/>
    </xf>
    <xf numFmtId="0" fontId="62" fillId="0" borderId="0" applyNumberFormat="0" applyFill="0" applyBorder="0" applyAlignment="0" applyProtection="0">
      <alignment vertical="center"/>
    </xf>
    <xf numFmtId="0" fontId="55" fillId="23" borderId="0" applyNumberFormat="0" applyBorder="0" applyAlignment="0" applyProtection="0">
      <alignment vertical="center"/>
    </xf>
    <xf numFmtId="0" fontId="74" fillId="0" borderId="37" applyNumberFormat="0" applyFill="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37" fillId="0" borderId="35" applyNumberFormat="0" applyFill="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37" fillId="0" borderId="35" applyNumberFormat="0" applyFill="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67" fillId="17" borderId="0" applyNumberFormat="0" applyBorder="0" applyAlignment="0" applyProtection="0">
      <alignment vertical="center"/>
    </xf>
    <xf numFmtId="0" fontId="9" fillId="21" borderId="0" applyNumberFormat="0" applyBorder="0" applyAlignment="0" applyProtection="0">
      <alignment vertical="center"/>
    </xf>
    <xf numFmtId="0" fontId="67" fillId="17" borderId="0" applyNumberFormat="0" applyBorder="0" applyAlignment="0" applyProtection="0">
      <alignment vertical="center"/>
    </xf>
    <xf numFmtId="0" fontId="9" fillId="21" borderId="0" applyNumberFormat="0" applyBorder="0" applyAlignment="0" applyProtection="0">
      <alignment vertical="center"/>
    </xf>
    <xf numFmtId="0" fontId="67" fillId="17"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21" borderId="0" applyNumberFormat="0" applyBorder="0" applyAlignment="0" applyProtection="0">
      <alignment vertical="center"/>
    </xf>
    <xf numFmtId="0" fontId="57" fillId="14" borderId="0" applyNumberFormat="0" applyBorder="0" applyAlignment="0" applyProtection="0">
      <alignment vertical="center"/>
    </xf>
    <xf numFmtId="0" fontId="9" fillId="11"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7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9" fillId="11" borderId="0" applyNumberFormat="0" applyBorder="0" applyAlignment="0" applyProtection="0">
      <alignment vertical="center"/>
    </xf>
    <xf numFmtId="0" fontId="57" fillId="14" borderId="0" applyNumberFormat="0" applyBorder="0" applyAlignment="0" applyProtection="0">
      <alignment vertical="center"/>
    </xf>
    <xf numFmtId="0" fontId="9" fillId="11"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9" fillId="11" borderId="0" applyNumberFormat="0" applyBorder="0" applyAlignment="0" applyProtection="0">
      <alignment vertical="center"/>
    </xf>
    <xf numFmtId="0" fontId="66"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56" fillId="10" borderId="0" applyNumberFormat="0" applyBorder="0" applyAlignment="0" applyProtection="0">
      <alignment vertical="center"/>
    </xf>
    <xf numFmtId="0" fontId="9" fillId="11" borderId="0" applyNumberFormat="0" applyBorder="0" applyAlignment="0" applyProtection="0">
      <alignment vertical="center"/>
    </xf>
    <xf numFmtId="0" fontId="66" fillId="0" borderId="0" applyNumberFormat="0" applyFill="0" applyBorder="0" applyAlignment="0" applyProtection="0">
      <alignment vertical="center"/>
    </xf>
    <xf numFmtId="0" fontId="9" fillId="11"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66"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57" fillId="14" borderId="0" applyNumberFormat="0" applyBorder="0" applyAlignment="0" applyProtection="0">
      <alignment vertical="center"/>
    </xf>
    <xf numFmtId="0" fontId="9" fillId="11"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66" fillId="0" borderId="0" applyNumberFormat="0" applyFill="0" applyBorder="0" applyAlignment="0" applyProtection="0">
      <alignment vertical="center"/>
    </xf>
    <xf numFmtId="0" fontId="9" fillId="11"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57" fillId="1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57" fillId="14"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100" fillId="0" borderId="0" applyNumberFormat="0" applyFill="0" applyBorder="0" applyAlignment="0" applyProtection="0"/>
    <xf numFmtId="0" fontId="9" fillId="11" borderId="0" applyNumberFormat="0" applyBorder="0" applyAlignment="0" applyProtection="0">
      <alignment vertical="center"/>
    </xf>
    <xf numFmtId="0" fontId="54" fillId="0" borderId="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12" borderId="0" applyNumberFormat="0" applyBorder="0" applyAlignment="0" applyProtection="0">
      <alignment vertical="center"/>
    </xf>
    <xf numFmtId="0" fontId="55" fillId="25" borderId="0" applyNumberFormat="0" applyBorder="0" applyAlignment="0" applyProtection="0">
      <alignment vertical="center"/>
    </xf>
    <xf numFmtId="58" fontId="85" fillId="0" borderId="0">
      <alignment horizontal="center" wrapText="1"/>
      <protection locked="0"/>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55" fillId="30"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5" fillId="30" borderId="0" applyNumberFormat="0" applyBorder="0" applyAlignment="0" applyProtection="0">
      <alignment vertical="center"/>
    </xf>
    <xf numFmtId="185" fontId="54" fillId="0" borderId="0" applyFont="0" applyFill="0" applyBorder="0" applyAlignment="0" applyProtection="0"/>
    <xf numFmtId="0" fontId="57" fillId="14" borderId="0" applyNumberFormat="0" applyBorder="0" applyAlignment="0" applyProtection="0">
      <alignment vertical="center"/>
    </xf>
    <xf numFmtId="0" fontId="55" fillId="30" borderId="0" applyNumberFormat="0" applyBorder="0" applyAlignment="0" applyProtection="0">
      <alignment vertical="center"/>
    </xf>
    <xf numFmtId="185" fontId="54" fillId="0" borderId="0" applyFont="0" applyFill="0" applyBorder="0" applyAlignment="0" applyProtection="0"/>
    <xf numFmtId="0" fontId="57" fillId="14" borderId="0" applyNumberFormat="0" applyBorder="0" applyAlignment="0" applyProtection="0">
      <alignment vertical="center"/>
    </xf>
    <xf numFmtId="0" fontId="55" fillId="30" borderId="0" applyNumberFormat="0" applyBorder="0" applyAlignment="0" applyProtection="0">
      <alignment vertical="center"/>
    </xf>
    <xf numFmtId="185" fontId="54" fillId="0" borderId="0" applyFont="0" applyFill="0" applyBorder="0" applyAlignment="0" applyProtection="0"/>
    <xf numFmtId="0" fontId="57" fillId="14" borderId="0" applyNumberFormat="0" applyBorder="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64" fillId="16" borderId="33" applyNumberFormat="0" applyAlignment="0" applyProtection="0">
      <alignment vertical="center"/>
    </xf>
    <xf numFmtId="0" fontId="54" fillId="28" borderId="0" applyNumberFormat="0" applyFont="0" applyBorder="0" applyAlignment="0" applyProtection="0"/>
    <xf numFmtId="0" fontId="55" fillId="30" borderId="0" applyNumberFormat="0" applyBorder="0" applyAlignment="0" applyProtection="0">
      <alignment vertical="center"/>
    </xf>
    <xf numFmtId="0" fontId="64" fillId="16" borderId="33" applyNumberFormat="0" applyAlignment="0" applyProtection="0">
      <alignment vertical="center"/>
    </xf>
    <xf numFmtId="0" fontId="54" fillId="28" borderId="0" applyNumberFormat="0" applyFont="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54" fillId="0" borderId="0"/>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54" fillId="0" borderId="0"/>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54" fillId="0" borderId="0"/>
    <xf numFmtId="0" fontId="55" fillId="30" borderId="0" applyNumberFormat="0" applyBorder="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54" fillId="0" borderId="0"/>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0" borderId="0"/>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177" fontId="54" fillId="0" borderId="0" applyFont="0" applyFill="0" applyBorder="0" applyAlignment="0" applyProtection="0"/>
    <xf numFmtId="0" fontId="54"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191" fontId="86" fillId="0" borderId="0" applyFill="0" applyBorder="0" applyAlignment="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9" fillId="0" borderId="31" applyNumberFormat="0" applyFill="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9" fillId="0" borderId="31" applyNumberFormat="0" applyFill="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8"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18" borderId="0" applyNumberFormat="0" applyBorder="0" applyAlignment="0" applyProtection="0">
      <alignment vertical="center"/>
    </xf>
    <xf numFmtId="0" fontId="55" fillId="8" borderId="0" applyNumberFormat="0" applyBorder="0" applyAlignment="0" applyProtection="0">
      <alignment vertical="center"/>
    </xf>
    <xf numFmtId="0" fontId="54" fillId="0" borderId="0"/>
    <xf numFmtId="0" fontId="54" fillId="0" borderId="0"/>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5" fillId="8"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7" fillId="14"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8" fillId="10" borderId="0" applyNumberFormat="0" applyBorder="0" applyAlignment="0" applyProtection="0"/>
    <xf numFmtId="0" fontId="55" fillId="30" borderId="0" applyNumberFormat="0" applyBorder="0" applyAlignment="0" applyProtection="0">
      <alignment vertical="center"/>
    </xf>
    <xf numFmtId="0" fontId="58" fillId="10" borderId="0" applyNumberFormat="0" applyBorder="0" applyAlignment="0" applyProtection="0"/>
    <xf numFmtId="0" fontId="55" fillId="30" borderId="0" applyNumberFormat="0" applyBorder="0" applyAlignment="0" applyProtection="0">
      <alignment vertical="center"/>
    </xf>
    <xf numFmtId="0" fontId="58" fillId="10" borderId="0" applyNumberFormat="0" applyBorder="0" applyAlignment="0" applyProtection="0"/>
    <xf numFmtId="0" fontId="55" fillId="30" borderId="0" applyNumberFormat="0" applyBorder="0" applyAlignment="0" applyProtection="0">
      <alignment vertical="center"/>
    </xf>
    <xf numFmtId="0" fontId="57" fillId="14" borderId="0" applyNumberFormat="0" applyBorder="0" applyAlignment="0" applyProtection="0">
      <alignment vertical="center"/>
    </xf>
    <xf numFmtId="0" fontId="55" fillId="30" borderId="0" applyNumberFormat="0" applyBorder="0" applyAlignment="0" applyProtection="0">
      <alignment vertical="center"/>
    </xf>
    <xf numFmtId="0" fontId="56" fillId="10" borderId="0" applyNumberFormat="0" applyBorder="0" applyAlignment="0" applyProtection="0">
      <alignment vertical="center"/>
    </xf>
    <xf numFmtId="0" fontId="55" fillId="30" borderId="0" applyNumberFormat="0" applyBorder="0" applyAlignment="0" applyProtection="0">
      <alignment vertical="center"/>
    </xf>
    <xf numFmtId="0" fontId="56" fillId="1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5" fillId="30"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5" fillId="30"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70" fillId="0" borderId="34" applyNumberFormat="0" applyFill="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55" fillId="8" borderId="0" applyNumberFormat="0" applyBorder="0" applyAlignment="0" applyProtection="0">
      <alignment vertical="center"/>
    </xf>
    <xf numFmtId="0" fontId="78" fillId="29" borderId="38" applyNumberFormat="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70" fillId="0" borderId="34" applyNumberFormat="0" applyFill="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5" fillId="8"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5" fillId="12" borderId="0" applyNumberFormat="0" applyBorder="0" applyAlignment="0" applyProtection="0">
      <alignment vertical="center"/>
    </xf>
    <xf numFmtId="0" fontId="70" fillId="0" borderId="34" applyNumberFormat="0" applyFill="0" applyAlignment="0" applyProtection="0">
      <alignment vertical="center"/>
    </xf>
    <xf numFmtId="0" fontId="55" fillId="12" borderId="0" applyNumberFormat="0" applyBorder="0" applyAlignment="0" applyProtection="0">
      <alignment vertical="center"/>
    </xf>
    <xf numFmtId="0" fontId="67" fillId="17" borderId="0" applyNumberFormat="0" applyBorder="0" applyAlignment="0" applyProtection="0">
      <alignment vertical="center"/>
    </xf>
    <xf numFmtId="0" fontId="55" fillId="12" borderId="0" applyNumberFormat="0" applyBorder="0" applyAlignment="0" applyProtection="0">
      <alignment vertical="center"/>
    </xf>
    <xf numFmtId="0" fontId="67" fillId="17"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6" fillId="10" borderId="0" applyNumberFormat="0" applyBorder="0" applyAlignment="0" applyProtection="0">
      <alignment vertical="center"/>
    </xf>
    <xf numFmtId="0" fontId="55" fillId="12" borderId="0" applyNumberFormat="0" applyBorder="0" applyAlignment="0" applyProtection="0">
      <alignment vertical="center"/>
    </xf>
    <xf numFmtId="0" fontId="56" fillId="10"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7" fillId="14"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5" fillId="12" borderId="0" applyNumberFormat="0" applyBorder="0" applyAlignment="0" applyProtection="0">
      <alignment vertical="center"/>
    </xf>
    <xf numFmtId="0" fontId="69" fillId="0" borderId="0"/>
    <xf numFmtId="0" fontId="57" fillId="14"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7" fillId="14" borderId="0" applyNumberFormat="0" applyBorder="0" applyAlignment="0" applyProtection="0">
      <alignment vertical="center"/>
    </xf>
    <xf numFmtId="0" fontId="70" fillId="0" borderId="34" applyNumberFormat="0" applyFill="0" applyAlignment="0" applyProtection="0">
      <alignment vertical="center"/>
    </xf>
    <xf numFmtId="0" fontId="55" fillId="12" borderId="0" applyNumberFormat="0" applyBorder="0" applyAlignment="0" applyProtection="0">
      <alignment vertical="center"/>
    </xf>
    <xf numFmtId="0" fontId="55" fillId="20" borderId="0" applyNumberFormat="0" applyBorder="0" applyAlignment="0" applyProtection="0">
      <alignment vertical="center"/>
    </xf>
    <xf numFmtId="0" fontId="65" fillId="13" borderId="0" applyNumberFormat="0" applyBorder="0" applyAlignment="0" applyProtection="0"/>
    <xf numFmtId="0" fontId="57" fillId="14" borderId="0" applyNumberFormat="0" applyBorder="0" applyAlignment="0" applyProtection="0">
      <alignment vertical="center"/>
    </xf>
    <xf numFmtId="0" fontId="55" fillId="12" borderId="0" applyNumberFormat="0" applyBorder="0" applyAlignment="0" applyProtection="0">
      <alignment vertical="center"/>
    </xf>
    <xf numFmtId="0" fontId="55" fillId="20" borderId="0" applyNumberFormat="0" applyBorder="0" applyAlignment="0" applyProtection="0">
      <alignment vertical="center"/>
    </xf>
    <xf numFmtId="0" fontId="65" fillId="13" borderId="0" applyNumberFormat="0" applyBorder="0" applyAlignment="0" applyProtection="0"/>
    <xf numFmtId="0" fontId="79" fillId="22" borderId="33" applyNumberFormat="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5" fillId="12"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55" fillId="25" borderId="0" applyNumberFormat="0" applyBorder="0" applyAlignment="0" applyProtection="0">
      <alignment vertical="center"/>
    </xf>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65" fillId="22" borderId="0" applyNumberFormat="0" applyBorder="0" applyAlignment="0" applyProtection="0"/>
    <xf numFmtId="0" fontId="57" fillId="14" borderId="0" applyNumberFormat="0" applyBorder="0" applyAlignment="0" applyProtection="0">
      <alignment vertical="center"/>
    </xf>
    <xf numFmtId="43" fontId="54" fillId="0" borderId="0" applyFont="0" applyFill="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87" fillId="0" borderId="0" applyNumberFormat="0" applyFill="0" applyBorder="0" applyAlignment="0" applyProtection="0">
      <alignment vertical="top"/>
      <protection locked="0"/>
    </xf>
    <xf numFmtId="0" fontId="57" fillId="14"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9" fillId="0" borderId="31" applyNumberFormat="0" applyFill="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83" fillId="14" borderId="0" applyNumberFormat="0" applyBorder="0" applyAlignment="0" applyProtection="0">
      <alignment vertical="center"/>
    </xf>
    <xf numFmtId="0" fontId="55" fillId="18" borderId="0" applyNumberFormat="0" applyBorder="0" applyAlignment="0" applyProtection="0">
      <alignment vertical="center"/>
    </xf>
    <xf numFmtId="0" fontId="84" fillId="22" borderId="40" applyNumberFormat="0" applyAlignment="0" applyProtection="0">
      <alignment vertical="center"/>
    </xf>
    <xf numFmtId="0" fontId="83" fillId="14" borderId="0" applyNumberFormat="0" applyBorder="0" applyAlignment="0" applyProtection="0">
      <alignment vertical="center"/>
    </xf>
    <xf numFmtId="0" fontId="55" fillId="18" borderId="0" applyNumberFormat="0" applyBorder="0" applyAlignment="0" applyProtection="0">
      <alignment vertical="center"/>
    </xf>
    <xf numFmtId="0" fontId="84" fillId="22" borderId="40" applyNumberFormat="0" applyAlignment="0" applyProtection="0">
      <alignment vertical="center"/>
    </xf>
    <xf numFmtId="0" fontId="83" fillId="14" borderId="0" applyNumberFormat="0" applyBorder="0" applyAlignment="0" applyProtection="0">
      <alignment vertical="center"/>
    </xf>
    <xf numFmtId="0" fontId="55" fillId="18" borderId="0" applyNumberFormat="0" applyBorder="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3" fillId="14"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65" fillId="22" borderId="0" applyNumberFormat="0" applyBorder="0" applyAlignment="0" applyProtection="0"/>
    <xf numFmtId="0" fontId="55" fillId="18" borderId="0" applyNumberFormat="0" applyBorder="0" applyAlignment="0" applyProtection="0">
      <alignment vertical="center"/>
    </xf>
    <xf numFmtId="0" fontId="65" fillId="22" borderId="0" applyNumberFormat="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62" fillId="0" borderId="0" applyNumberFormat="0" applyFill="0" applyBorder="0" applyAlignment="0" applyProtection="0">
      <alignment vertical="center"/>
    </xf>
    <xf numFmtId="0" fontId="55" fillId="23"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2" fillId="0" borderId="0" applyNumberFormat="0" applyFill="0" applyBorder="0" applyAlignment="0" applyProtection="0">
      <alignment vertical="center"/>
    </xf>
    <xf numFmtId="0" fontId="55" fillId="23" borderId="0" applyNumberFormat="0" applyBorder="0" applyAlignment="0" applyProtection="0">
      <alignment vertical="center"/>
    </xf>
    <xf numFmtId="0" fontId="62" fillId="0" borderId="0" applyNumberFormat="0" applyFill="0" applyBorder="0" applyAlignment="0" applyProtection="0">
      <alignment vertical="center"/>
    </xf>
    <xf numFmtId="0" fontId="55" fillId="23" borderId="0" applyNumberFormat="0" applyBorder="0" applyAlignment="0" applyProtection="0">
      <alignment vertical="center"/>
    </xf>
    <xf numFmtId="0" fontId="74" fillId="0" borderId="37" applyNumberFormat="0" applyFill="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5" fillId="23" borderId="0" applyNumberFormat="0" applyBorder="0" applyAlignment="0" applyProtection="0">
      <alignment vertical="center"/>
    </xf>
    <xf numFmtId="0" fontId="100" fillId="0" borderId="0" applyNumberFormat="0" applyFill="0" applyBorder="0" applyAlignment="0" applyProtection="0"/>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7" fillId="14"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93" fillId="0" borderId="41" applyNumberFormat="0" applyFill="0" applyAlignment="0" applyProtection="0">
      <alignment vertical="center"/>
    </xf>
    <xf numFmtId="0" fontId="93" fillId="0" borderId="41" applyNumberFormat="0" applyFill="0" applyAlignment="0" applyProtection="0">
      <alignment vertical="center"/>
    </xf>
    <xf numFmtId="0" fontId="55" fillId="23" borderId="0" applyNumberFormat="0" applyBorder="0" applyAlignment="0" applyProtection="0">
      <alignment vertical="center"/>
    </xf>
    <xf numFmtId="0" fontId="93" fillId="0" borderId="41" applyNumberFormat="0" applyFill="0" applyAlignment="0" applyProtection="0">
      <alignment vertical="center"/>
    </xf>
    <xf numFmtId="0" fontId="93" fillId="0" borderId="41" applyNumberFormat="0" applyFill="0" applyAlignment="0" applyProtection="0">
      <alignment vertical="center"/>
    </xf>
    <xf numFmtId="0" fontId="55" fillId="23" borderId="0" applyNumberFormat="0" applyBorder="0" applyAlignment="0" applyProtection="0">
      <alignment vertical="center"/>
    </xf>
    <xf numFmtId="0" fontId="93" fillId="0" borderId="41" applyNumberFormat="0" applyFill="0" applyAlignment="0" applyProtection="0">
      <alignment vertical="center"/>
    </xf>
    <xf numFmtId="0" fontId="55" fillId="23" borderId="0" applyNumberFormat="0" applyBorder="0" applyAlignment="0" applyProtection="0">
      <alignment vertical="center"/>
    </xf>
    <xf numFmtId="0" fontId="100" fillId="0" borderId="0" applyNumberFormat="0" applyFill="0" applyBorder="0" applyAlignment="0" applyProtection="0"/>
    <xf numFmtId="0" fontId="55" fillId="23"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5" fillId="23" borderId="0" applyNumberFormat="0" applyBorder="0" applyAlignment="0" applyProtection="0">
      <alignment vertical="center"/>
    </xf>
    <xf numFmtId="0" fontId="55" fillId="25" borderId="0" applyNumberFormat="0" applyBorder="0" applyAlignment="0" applyProtection="0">
      <alignment vertical="center"/>
    </xf>
    <xf numFmtId="0" fontId="55" fillId="23" borderId="0" applyNumberFormat="0" applyBorder="0" applyAlignment="0" applyProtection="0">
      <alignment vertical="center"/>
    </xf>
    <xf numFmtId="0" fontId="68" fillId="0" borderId="0">
      <protection locked="0"/>
    </xf>
    <xf numFmtId="0" fontId="55" fillId="19" borderId="0" applyNumberFormat="0" applyBorder="0" applyAlignment="0" applyProtection="0">
      <alignment vertical="center"/>
    </xf>
    <xf numFmtId="0" fontId="57" fillId="14" borderId="0" applyNumberFormat="0" applyBorder="0" applyAlignment="0" applyProtection="0">
      <alignment vertical="center"/>
    </xf>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7" fillId="14" borderId="0" applyNumberFormat="0" applyBorder="0" applyAlignment="0" applyProtection="0">
      <alignment vertical="center"/>
    </xf>
    <xf numFmtId="0" fontId="65" fillId="7"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54" fillId="0" borderId="0"/>
    <xf numFmtId="0" fontId="57" fillId="14" borderId="0" applyNumberFormat="0" applyBorder="0" applyAlignment="0" applyProtection="0">
      <alignment vertical="center"/>
    </xf>
    <xf numFmtId="0" fontId="100" fillId="0" borderId="0" applyNumberFormat="0" applyFill="0" applyBorder="0" applyAlignment="0" applyProtection="0"/>
    <xf numFmtId="0" fontId="65" fillId="7" borderId="0" applyNumberFormat="0" applyBorder="0" applyAlignment="0" applyProtection="0"/>
    <xf numFmtId="0" fontId="54" fillId="0" borderId="0"/>
    <xf numFmtId="0" fontId="57" fillId="14" borderId="0" applyNumberFormat="0" applyBorder="0" applyAlignment="0" applyProtection="0">
      <alignment vertical="center"/>
    </xf>
    <xf numFmtId="0" fontId="65" fillId="22" borderId="0" applyNumberFormat="0" applyBorder="0" applyAlignment="0" applyProtection="0"/>
    <xf numFmtId="0" fontId="65" fillId="22" borderId="0" applyNumberFormat="0" applyBorder="0" applyAlignment="0" applyProtection="0"/>
    <xf numFmtId="0" fontId="65" fillId="22"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31"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70" fillId="0" borderId="34" applyNumberFormat="0" applyFill="0" applyAlignment="0" applyProtection="0">
      <alignment vertical="center"/>
    </xf>
    <xf numFmtId="0" fontId="65" fillId="7" borderId="0" applyNumberFormat="0" applyBorder="0" applyAlignment="0" applyProtection="0"/>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65" fillId="7" borderId="0" applyNumberFormat="0" applyBorder="0" applyAlignment="0" applyProtection="0"/>
    <xf numFmtId="0" fontId="57" fillId="14" borderId="0" applyNumberFormat="0" applyBorder="0" applyAlignment="0" applyProtection="0">
      <alignment vertical="center"/>
    </xf>
    <xf numFmtId="0" fontId="65" fillId="7" borderId="0" applyNumberFormat="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5" fillId="7" borderId="0" applyNumberFormat="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65" fillId="10" borderId="0" applyNumberFormat="0" applyBorder="0" applyAlignment="0" applyProtection="0"/>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70" fillId="0" borderId="34" applyNumberFormat="0" applyFill="0" applyAlignment="0" applyProtection="0">
      <alignment vertical="center"/>
    </xf>
    <xf numFmtId="0" fontId="65" fillId="10" borderId="0" applyNumberFormat="0" applyBorder="0" applyAlignment="0" applyProtection="0"/>
    <xf numFmtId="0" fontId="70" fillId="0" borderId="34" applyNumberFormat="0" applyFill="0" applyAlignment="0" applyProtection="0">
      <alignment vertical="center"/>
    </xf>
    <xf numFmtId="0" fontId="65" fillId="10" borderId="0" applyNumberFormat="0" applyBorder="0" applyAlignment="0" applyProtection="0"/>
    <xf numFmtId="0" fontId="70" fillId="0" borderId="34" applyNumberFormat="0" applyFill="0" applyAlignment="0" applyProtection="0">
      <alignment vertical="center"/>
    </xf>
    <xf numFmtId="0" fontId="65" fillId="10" borderId="0" applyNumberFormat="0" applyBorder="0" applyAlignment="0" applyProtection="0"/>
    <xf numFmtId="0" fontId="100" fillId="0" borderId="0" applyNumberFormat="0" applyFill="0" applyBorder="0" applyAlignment="0" applyProtection="0"/>
    <xf numFmtId="0" fontId="80" fillId="22" borderId="0" applyNumberFormat="0" applyBorder="0" applyAlignment="0" applyProtection="0"/>
    <xf numFmtId="0" fontId="67" fillId="17"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80" fillId="22" borderId="0" applyNumberFormat="0" applyBorder="0" applyAlignment="0" applyProtection="0"/>
    <xf numFmtId="0" fontId="73" fillId="0" borderId="36">
      <alignment horizontal="center"/>
    </xf>
    <xf numFmtId="0" fontId="57" fillId="14" borderId="0" applyNumberFormat="0" applyBorder="0" applyAlignment="0" applyProtection="0">
      <alignment vertical="center"/>
    </xf>
    <xf numFmtId="0" fontId="80" fillId="22" borderId="0" applyNumberFormat="0" applyBorder="0" applyAlignment="0" applyProtection="0"/>
    <xf numFmtId="0" fontId="73" fillId="0" borderId="36">
      <alignment horizontal="center"/>
    </xf>
    <xf numFmtId="0" fontId="57" fillId="14" borderId="0" applyNumberFormat="0" applyBorder="0" applyAlignment="0" applyProtection="0">
      <alignment vertical="center"/>
    </xf>
    <xf numFmtId="0" fontId="80" fillId="22" borderId="0" applyNumberFormat="0" applyBorder="0" applyAlignment="0" applyProtection="0"/>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54" fillId="0" borderId="0"/>
    <xf numFmtId="0" fontId="63" fillId="0" borderId="32" applyNumberFormat="0" applyFill="0" applyAlignment="0" applyProtection="0">
      <alignment vertical="center"/>
    </xf>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54" fillId="0" borderId="0"/>
    <xf numFmtId="0" fontId="63" fillId="0" borderId="32" applyNumberFormat="0" applyFill="0" applyAlignment="0" applyProtection="0">
      <alignment vertical="center"/>
    </xf>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54" fillId="0" borderId="0"/>
    <xf numFmtId="0" fontId="63" fillId="0" borderId="32" applyNumberFormat="0" applyFill="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65" fillId="13" borderId="0" applyNumberFormat="0" applyBorder="0" applyAlignment="0" applyProtection="0"/>
    <xf numFmtId="0" fontId="66" fillId="0" borderId="0" applyNumberFormat="0" applyFill="0" applyBorder="0" applyAlignment="0" applyProtection="0">
      <alignment vertical="center"/>
    </xf>
    <xf numFmtId="0" fontId="55" fillId="20" borderId="0" applyNumberFormat="0" applyBorder="0" applyAlignment="0" applyProtection="0">
      <alignment vertical="center"/>
    </xf>
    <xf numFmtId="0" fontId="65" fillId="13" borderId="0" applyNumberFormat="0" applyBorder="0" applyAlignment="0" applyProtection="0"/>
    <xf numFmtId="0" fontId="65" fillId="22" borderId="0" applyNumberFormat="0" applyBorder="0" applyAlignment="0" applyProtection="0"/>
    <xf numFmtId="0" fontId="66" fillId="0" borderId="0" applyNumberFormat="0" applyFill="0" applyBorder="0" applyAlignment="0" applyProtection="0">
      <alignment vertical="center"/>
    </xf>
    <xf numFmtId="0" fontId="80" fillId="22" borderId="0" applyNumberFormat="0" applyBorder="0" applyAlignment="0" applyProtection="0"/>
    <xf numFmtId="0" fontId="66" fillId="0" borderId="0" applyNumberFormat="0" applyFill="0" applyBorder="0" applyAlignment="0" applyProtection="0">
      <alignment vertical="center"/>
    </xf>
    <xf numFmtId="0" fontId="58" fillId="10" borderId="0" applyNumberFormat="0" applyBorder="0" applyAlignment="0" applyProtection="0">
      <alignment vertical="center"/>
    </xf>
    <xf numFmtId="0" fontId="80" fillId="22" borderId="0" applyNumberFormat="0" applyBorder="0" applyAlignment="0" applyProtection="0"/>
    <xf numFmtId="0" fontId="58" fillId="10" borderId="0" applyNumberFormat="0" applyBorder="0" applyAlignment="0" applyProtection="0">
      <alignment vertical="center"/>
    </xf>
    <xf numFmtId="0" fontId="80" fillId="22" borderId="0" applyNumberFormat="0" applyBorder="0" applyAlignment="0" applyProtection="0"/>
    <xf numFmtId="0" fontId="54" fillId="28" borderId="0" applyNumberFormat="0" applyFont="0" applyBorder="0" applyAlignment="0" applyProtection="0"/>
    <xf numFmtId="0" fontId="58" fillId="10" borderId="0" applyNumberFormat="0" applyBorder="0" applyAlignment="0" applyProtection="0">
      <alignment vertical="center"/>
    </xf>
    <xf numFmtId="0" fontId="80" fillId="22" borderId="0" applyNumberFormat="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4" fillId="0" borderId="0">
      <alignment vertical="center"/>
    </xf>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9" fillId="0" borderId="0"/>
    <xf numFmtId="0" fontId="57" fillId="14" borderId="0" applyNumberFormat="0" applyBorder="0" applyAlignment="0" applyProtection="0">
      <alignment vertical="center"/>
    </xf>
    <xf numFmtId="0" fontId="65" fillId="24" borderId="0" applyNumberFormat="0" applyBorder="0" applyAlignment="0" applyProtection="0"/>
    <xf numFmtId="0" fontId="9" fillId="0" borderId="0"/>
    <xf numFmtId="0" fontId="57" fillId="14" borderId="0" applyNumberFormat="0" applyBorder="0" applyAlignment="0" applyProtection="0">
      <alignment vertical="center"/>
    </xf>
    <xf numFmtId="0" fontId="54" fillId="0" borderId="0">
      <alignment vertical="center"/>
    </xf>
    <xf numFmtId="0" fontId="65" fillId="13" borderId="0" applyNumberFormat="0" applyBorder="0" applyAlignment="0" applyProtection="0"/>
    <xf numFmtId="0" fontId="65" fillId="13" borderId="0" applyNumberFormat="0" applyBorder="0" applyAlignment="0" applyProtection="0"/>
    <xf numFmtId="0" fontId="57" fillId="14" borderId="0" applyNumberFormat="0" applyBorder="0" applyAlignment="0" applyProtection="0">
      <alignment vertical="center"/>
    </xf>
    <xf numFmtId="0" fontId="65" fillId="13" borderId="0" applyNumberFormat="0" applyBorder="0" applyAlignment="0" applyProtection="0"/>
    <xf numFmtId="0" fontId="65" fillId="13" borderId="0" applyNumberFormat="0" applyBorder="0" applyAlignment="0" applyProtection="0"/>
    <xf numFmtId="0" fontId="54" fillId="0" borderId="0">
      <alignment vertical="center"/>
    </xf>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65" fillId="7" borderId="0" applyNumberFormat="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61" fillId="0" borderId="0" applyNumberFormat="0" applyFill="0" applyBorder="0" applyAlignment="0" applyProtection="0">
      <alignment vertical="center"/>
    </xf>
    <xf numFmtId="0" fontId="65" fillId="16" borderId="0" applyNumberFormat="0" applyBorder="0" applyAlignment="0" applyProtection="0"/>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9" fillId="0" borderId="0">
      <alignment vertical="center"/>
    </xf>
    <xf numFmtId="0" fontId="65" fillId="16" borderId="0" applyNumberFormat="0" applyBorder="0" applyAlignment="0" applyProtection="0"/>
    <xf numFmtId="0" fontId="9" fillId="0" borderId="0">
      <alignment vertical="center"/>
    </xf>
    <xf numFmtId="0" fontId="65" fillId="16" borderId="0" applyNumberFormat="0" applyBorder="0" applyAlignment="0" applyProtection="0"/>
    <xf numFmtId="0" fontId="9" fillId="0" borderId="0">
      <alignment vertical="center"/>
    </xf>
    <xf numFmtId="0" fontId="65" fillId="16" borderId="0" applyNumberFormat="0" applyBorder="0" applyAlignment="0" applyProtection="0"/>
    <xf numFmtId="0" fontId="61" fillId="0" borderId="0" applyNumberFormat="0" applyFill="0" applyBorder="0" applyAlignment="0" applyProtection="0">
      <alignment vertical="center"/>
    </xf>
    <xf numFmtId="0" fontId="80" fillId="16" borderId="0" applyNumberFormat="0" applyBorder="0" applyAlignment="0" applyProtection="0"/>
    <xf numFmtId="0" fontId="80" fillId="16" borderId="0" applyNumberFormat="0" applyBorder="0" applyAlignment="0" applyProtection="0"/>
    <xf numFmtId="0" fontId="80" fillId="16" borderId="0" applyNumberFormat="0" applyBorder="0" applyAlignment="0" applyProtection="0"/>
    <xf numFmtId="0" fontId="80" fillId="16" borderId="0" applyNumberFormat="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85" fillId="0" borderId="0">
      <alignment horizontal="center" wrapText="1"/>
      <protection locked="0"/>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191" fontId="86" fillId="0" borderId="0" applyFill="0" applyBorder="0" applyAlignment="0"/>
    <xf numFmtId="0" fontId="100" fillId="0" borderId="0" applyNumberFormat="0" applyFill="0" applyBorder="0" applyAlignment="0" applyProtection="0"/>
    <xf numFmtId="191" fontId="86" fillId="0" borderId="0" applyFill="0" applyBorder="0" applyAlignment="0"/>
    <xf numFmtId="0" fontId="100" fillId="0" borderId="0" applyNumberFormat="0" applyFill="0" applyBorder="0" applyAlignment="0" applyProtection="0"/>
    <xf numFmtId="191" fontId="86" fillId="0" borderId="0" applyFill="0" applyBorder="0" applyAlignment="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8" fillId="29" borderId="38" applyNumberFormat="0" applyAlignment="0" applyProtection="0">
      <alignment vertical="center"/>
    </xf>
    <xf numFmtId="0" fontId="55" fillId="18" borderId="0" applyNumberFormat="0" applyBorder="0" applyAlignment="0" applyProtection="0">
      <alignment vertical="center"/>
    </xf>
    <xf numFmtId="0" fontId="78" fillId="29" borderId="38" applyNumberFormat="0" applyAlignment="0" applyProtection="0">
      <alignment vertical="center"/>
    </xf>
    <xf numFmtId="0" fontId="82" fillId="0" borderId="4">
      <alignment horizontal="left" vertical="center"/>
    </xf>
    <xf numFmtId="0" fontId="55" fillId="18" borderId="0" applyNumberFormat="0" applyBorder="0" applyAlignment="0" applyProtection="0">
      <alignment vertical="center"/>
    </xf>
    <xf numFmtId="0" fontId="78" fillId="29" borderId="38" applyNumberFormat="0" applyAlignment="0" applyProtection="0">
      <alignment vertical="center"/>
    </xf>
    <xf numFmtId="0" fontId="82" fillId="0" borderId="4">
      <alignment horizontal="lef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41" fontId="54" fillId="0" borderId="0" applyFont="0" applyFill="0" applyBorder="0" applyAlignment="0" applyProtection="0"/>
    <xf numFmtId="0" fontId="56" fillId="10" borderId="0" applyNumberFormat="0" applyBorder="0" applyAlignment="0" applyProtection="0">
      <alignment vertical="center"/>
    </xf>
    <xf numFmtId="182" fontId="10" fillId="0" borderId="0"/>
    <xf numFmtId="43" fontId="54" fillId="0" borderId="0" applyFont="0" applyFill="0" applyBorder="0" applyAlignment="0" applyProtection="0"/>
    <xf numFmtId="184" fontId="54" fillId="0" borderId="0" applyFont="0" applyFill="0" applyBorder="0" applyAlignment="0" applyProtection="0"/>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15" fontId="94" fillId="0" borderId="0"/>
    <xf numFmtId="189" fontId="10" fillId="0" borderId="0"/>
    <xf numFmtId="0" fontId="83" fillId="14" borderId="0" applyNumberFormat="0" applyBorder="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57" fillId="14" borderId="0" applyNumberFormat="0" applyBorder="0" applyAlignment="0" applyProtection="0">
      <alignment vertical="center"/>
    </xf>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7" fillId="14" borderId="0" applyNumberFormat="0" applyBorder="0" applyAlignment="0" applyProtection="0">
      <alignment vertical="center"/>
    </xf>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4" fontId="54" fillId="0" borderId="0" applyFont="0" applyFill="0" applyBorder="0" applyAlignment="0" applyProtection="0"/>
    <xf numFmtId="0" fontId="65" fillId="0" borderId="0"/>
    <xf numFmtId="0" fontId="57" fillId="14" borderId="0" applyNumberFormat="0" applyBorder="0" applyAlignment="0" applyProtection="0">
      <alignment vertical="center"/>
    </xf>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82" fillId="0" borderId="39" applyNumberFormat="0" applyAlignment="0" applyProtection="0">
      <alignment horizontal="left" vertical="center"/>
    </xf>
    <xf numFmtId="0" fontId="3" fillId="34" borderId="0" applyNumberFormat="0" applyBorder="0" applyAlignment="0" applyProtection="0"/>
    <xf numFmtId="0" fontId="57" fillId="14" borderId="0" applyNumberFormat="0" applyBorder="0" applyAlignment="0" applyProtection="0">
      <alignment vertical="center"/>
    </xf>
    <xf numFmtId="0" fontId="69" fillId="0" borderId="0"/>
    <xf numFmtId="0" fontId="57" fillId="14" borderId="0" applyNumberFormat="0" applyBorder="0" applyAlignment="0" applyProtection="0">
      <alignment vertical="center"/>
    </xf>
    <xf numFmtId="0" fontId="82" fillId="0" borderId="39" applyNumberFormat="0" applyAlignment="0" applyProtection="0">
      <alignment horizontal="left" vertical="center"/>
    </xf>
    <xf numFmtId="0" fontId="82" fillId="0" borderId="39" applyNumberFormat="0" applyAlignment="0" applyProtection="0">
      <alignment horizontal="left" vertical="center"/>
    </xf>
    <xf numFmtId="0" fontId="82" fillId="0" borderId="39" applyNumberFormat="0" applyAlignment="0" applyProtection="0">
      <alignment horizontal="left" vertical="center"/>
    </xf>
    <xf numFmtId="0" fontId="57" fillId="14" borderId="0" applyNumberFormat="0" applyBorder="0" applyAlignment="0" applyProtection="0">
      <alignment vertical="center"/>
    </xf>
    <xf numFmtId="0" fontId="82" fillId="0" borderId="4">
      <alignment horizontal="lef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82" fillId="0" borderId="4">
      <alignment horizontal="left" vertical="center"/>
    </xf>
    <xf numFmtId="0" fontId="100" fillId="0" borderId="0" applyNumberFormat="0" applyFill="0" applyBorder="0" applyAlignment="0" applyProtection="0"/>
    <xf numFmtId="0" fontId="82" fillId="0" borderId="4">
      <alignment horizontal="left" vertical="center"/>
    </xf>
    <xf numFmtId="0" fontId="55" fillId="18" borderId="0" applyNumberFormat="0" applyBorder="0" applyAlignment="0" applyProtection="0">
      <alignment vertical="center"/>
    </xf>
    <xf numFmtId="0" fontId="82" fillId="0" borderId="4">
      <alignment horizontal="left" vertical="center"/>
    </xf>
    <xf numFmtId="0" fontId="55" fillId="18" borderId="0" applyNumberFormat="0" applyBorder="0" applyAlignment="0" applyProtection="0">
      <alignment vertical="center"/>
    </xf>
    <xf numFmtId="0" fontId="82" fillId="0" borderId="4">
      <alignment horizontal="left" vertical="center"/>
    </xf>
    <xf numFmtId="0" fontId="55" fillId="18" borderId="0" applyNumberFormat="0" applyBorder="0" applyAlignment="0" applyProtection="0">
      <alignment vertical="center"/>
    </xf>
    <xf numFmtId="0" fontId="82" fillId="0" borderId="4">
      <alignment horizontal="left" vertical="center"/>
    </xf>
    <xf numFmtId="0" fontId="55" fillId="18" borderId="0" applyNumberFormat="0" applyBorder="0" applyAlignment="0" applyProtection="0">
      <alignment vertical="center"/>
    </xf>
    <xf numFmtId="0" fontId="82" fillId="0" borderId="4">
      <alignment horizontal="left" vertical="center"/>
    </xf>
    <xf numFmtId="0" fontId="82" fillId="0" borderId="4">
      <alignment horizontal="lef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82" fillId="0" borderId="4">
      <alignment horizontal="lef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82" fillId="0" borderId="4">
      <alignment horizontal="lef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82" fillId="0" borderId="4">
      <alignment horizontal="lef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82" fillId="0" borderId="4">
      <alignment horizontal="lef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82" fillId="0" borderId="4">
      <alignment horizontal="lef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82" fillId="0" borderId="4">
      <alignment horizontal="left" vertical="center"/>
    </xf>
    <xf numFmtId="0" fontId="100" fillId="0" borderId="0" applyNumberFormat="0" applyFill="0" applyBorder="0" applyAlignment="0" applyProtection="0"/>
    <xf numFmtId="0" fontId="82" fillId="0" borderId="4">
      <alignment horizontal="left" vertical="center"/>
    </xf>
    <xf numFmtId="0" fontId="55" fillId="18" borderId="0" applyNumberFormat="0" applyBorder="0" applyAlignment="0" applyProtection="0">
      <alignment vertical="center"/>
    </xf>
    <xf numFmtId="0" fontId="82" fillId="0" borderId="4">
      <alignment horizontal="left" vertical="center"/>
    </xf>
    <xf numFmtId="0" fontId="55" fillId="18" borderId="0" applyNumberFormat="0" applyBorder="0" applyAlignment="0" applyProtection="0">
      <alignment vertical="center"/>
    </xf>
    <xf numFmtId="0" fontId="82" fillId="0" borderId="4">
      <alignment horizontal="left" vertical="center"/>
    </xf>
    <xf numFmtId="0" fontId="82" fillId="0" borderId="4">
      <alignment horizontal="left" vertical="center"/>
    </xf>
    <xf numFmtId="0" fontId="82" fillId="0" borderId="4">
      <alignment horizontal="left" vertical="center"/>
    </xf>
    <xf numFmtId="0" fontId="82" fillId="0" borderId="4">
      <alignment horizontal="left" vertical="center"/>
    </xf>
    <xf numFmtId="0" fontId="57" fillId="14" borderId="0" applyNumberFormat="0" applyBorder="0" applyAlignment="0" applyProtection="0">
      <alignment vertical="center"/>
    </xf>
    <xf numFmtId="0" fontId="82" fillId="0" borderId="4">
      <alignment horizontal="lef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82" fillId="0" borderId="4">
      <alignment horizontal="left" vertical="center"/>
    </xf>
    <xf numFmtId="0" fontId="57" fillId="14" borderId="0" applyNumberFormat="0" applyBorder="0" applyAlignment="0" applyProtection="0">
      <alignment vertical="center"/>
    </xf>
    <xf numFmtId="0" fontId="69" fillId="0" borderId="0"/>
    <xf numFmtId="0" fontId="63" fillId="0" borderId="32" applyNumberFormat="0" applyFill="0" applyAlignment="0" applyProtection="0">
      <alignment vertical="center"/>
    </xf>
    <xf numFmtId="0" fontId="69" fillId="0" borderId="0"/>
    <xf numFmtId="0" fontId="63" fillId="0" borderId="32" applyNumberFormat="0" applyFill="0" applyAlignment="0" applyProtection="0">
      <alignment vertical="center"/>
    </xf>
    <xf numFmtId="0" fontId="69" fillId="0" borderId="0"/>
    <xf numFmtId="0" fontId="63" fillId="0" borderId="32"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62" fillId="0" borderId="0" applyNumberFormat="0" applyFill="0" applyBorder="0" applyAlignment="0" applyProtection="0">
      <alignment vertical="center"/>
    </xf>
    <xf numFmtId="0" fontId="83" fillId="14" borderId="0" applyNumberFormat="0" applyBorder="0" applyAlignment="0" applyProtection="0">
      <alignment vertical="center"/>
    </xf>
    <xf numFmtId="0" fontId="57" fillId="14" borderId="0" applyNumberFormat="0" applyBorder="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6" fillId="10" borderId="0" applyNumberFormat="0" applyBorder="0" applyAlignment="0" applyProtection="0">
      <alignment vertical="center"/>
    </xf>
    <xf numFmtId="0" fontId="59" fillId="0" borderId="31" applyNumberFormat="0" applyFill="0" applyAlignment="0" applyProtection="0">
      <alignment vertical="center"/>
    </xf>
    <xf numFmtId="0" fontId="100" fillId="0" borderId="0" applyNumberFormat="0" applyFill="0" applyBorder="0" applyAlignment="0" applyProtection="0"/>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54" fillId="0" borderId="0"/>
    <xf numFmtId="0" fontId="54" fillId="0" borderId="0"/>
    <xf numFmtId="0" fontId="74" fillId="0" borderId="0" applyNumberFormat="0" applyFill="0" applyBorder="0" applyAlignment="0" applyProtection="0">
      <alignment vertical="center"/>
    </xf>
    <xf numFmtId="0" fontId="54" fillId="0" borderId="0"/>
    <xf numFmtId="0" fontId="54" fillId="0" borderId="0"/>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74" fillId="0" borderId="0" applyNumberFormat="0" applyFill="0" applyBorder="0" applyAlignment="0" applyProtection="0">
      <alignment vertical="center"/>
    </xf>
    <xf numFmtId="0" fontId="64" fillId="16" borderId="33" applyNumberFormat="0" applyAlignment="0" applyProtection="0">
      <alignment vertical="center"/>
    </xf>
    <xf numFmtId="0" fontId="76" fillId="7" borderId="2" applyNumberFormat="0" applyBorder="0" applyAlignment="0" applyProtection="0"/>
    <xf numFmtId="0" fontId="88" fillId="14" borderId="0" applyNumberFormat="0" applyBorder="0" applyAlignment="0" applyProtection="0"/>
    <xf numFmtId="0" fontId="100" fillId="0" borderId="0" applyNumberFormat="0" applyFill="0" applyBorder="0" applyAlignment="0" applyProtection="0"/>
    <xf numFmtId="0" fontId="57" fillId="14" borderId="0" applyNumberFormat="0" applyBorder="0" applyAlignment="0" applyProtection="0">
      <alignment vertical="center"/>
    </xf>
    <xf numFmtId="0" fontId="76" fillId="7" borderId="2" applyNumberFormat="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3" fillId="14" borderId="0" applyNumberFormat="0" applyBorder="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186" fontId="89" fillId="32" borderId="0"/>
    <xf numFmtId="0" fontId="70" fillId="0" borderId="34" applyNumberFormat="0" applyFill="0" applyAlignment="0" applyProtection="0">
      <alignment vertical="center"/>
    </xf>
    <xf numFmtId="0" fontId="57" fillId="14" borderId="0" applyNumberFormat="0" applyBorder="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54" fillId="0" borderId="0">
      <alignment vertical="center"/>
    </xf>
    <xf numFmtId="186" fontId="90" fillId="33" borderId="0"/>
    <xf numFmtId="38" fontId="54" fillId="0" borderId="0" applyFont="0" applyFill="0" applyBorder="0" applyAlignment="0" applyProtection="0"/>
    <xf numFmtId="40" fontId="54" fillId="0" borderId="0" applyFont="0" applyFill="0" applyBorder="0" applyAlignment="0" applyProtection="0"/>
    <xf numFmtId="193" fontId="54" fillId="0" borderId="0" applyFont="0" applyFill="0" applyBorder="0" applyAlignment="0" applyProtection="0"/>
    <xf numFmtId="0" fontId="54" fillId="0" borderId="0" applyFon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195" fontId="54" fillId="0" borderId="0" applyFont="0" applyFill="0" applyBorder="0" applyAlignment="0" applyProtection="0"/>
    <xf numFmtId="180" fontId="54" fillId="0" borderId="0" applyFont="0" applyFill="0" applyBorder="0" applyAlignment="0" applyProtection="0"/>
    <xf numFmtId="0" fontId="57" fillId="14" borderId="0" applyNumberFormat="0" applyBorder="0" applyAlignment="0" applyProtection="0">
      <alignment vertical="center"/>
    </xf>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55" fillId="19" borderId="0" applyNumberFormat="0" applyBorder="0" applyAlignment="0" applyProtection="0">
      <alignment vertical="center"/>
    </xf>
    <xf numFmtId="0" fontId="10" fillId="0" borderId="0"/>
    <xf numFmtId="0" fontId="69" fillId="0" borderId="0"/>
    <xf numFmtId="0" fontId="56" fillId="10" borderId="0" applyNumberFormat="0" applyBorder="0" applyAlignment="0" applyProtection="0">
      <alignment vertical="center"/>
    </xf>
    <xf numFmtId="0" fontId="9" fillId="7" borderId="30" applyNumberFormat="0" applyFont="0" applyAlignment="0" applyProtection="0">
      <alignment vertical="center"/>
    </xf>
    <xf numFmtId="0" fontId="57" fillId="14" borderId="0" applyNumberFormat="0" applyBorder="0" applyAlignment="0" applyProtection="0">
      <alignment vertical="center"/>
    </xf>
    <xf numFmtId="0" fontId="9" fillId="7" borderId="30" applyNumberFormat="0" applyFont="0" applyAlignment="0" applyProtection="0">
      <alignment vertical="center"/>
    </xf>
    <xf numFmtId="0" fontId="56" fillId="10" borderId="0" applyNumberFormat="0" applyBorder="0" applyAlignment="0" applyProtection="0">
      <alignment vertical="center"/>
    </xf>
    <xf numFmtId="0" fontId="54" fillId="0" borderId="0">
      <alignment vertical="center"/>
    </xf>
    <xf numFmtId="13" fontId="54" fillId="0" borderId="0" applyFont="0" applyFill="0" applyProtection="0"/>
    <xf numFmtId="0" fontId="9" fillId="7" borderId="30" applyNumberFormat="0" applyFont="0" applyAlignment="0" applyProtection="0">
      <alignment vertical="center"/>
    </xf>
    <xf numFmtId="0" fontId="9" fillId="7" borderId="30" applyNumberFormat="0" applyFont="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69" fillId="7" borderId="30" applyNumberFormat="0" applyFont="0" applyAlignment="0" applyProtection="0">
      <alignment vertical="center"/>
    </xf>
    <xf numFmtId="0" fontId="69" fillId="7" borderId="30" applyNumberFormat="0" applyFont="0" applyAlignment="0" applyProtection="0">
      <alignment vertical="center"/>
    </xf>
    <xf numFmtId="0" fontId="84" fillId="22" borderId="40" applyNumberFormat="0" applyAlignment="0" applyProtection="0">
      <alignment vertical="center"/>
    </xf>
    <xf numFmtId="0" fontId="69" fillId="7" borderId="30" applyNumberFormat="0" applyFont="0" applyAlignment="0" applyProtection="0">
      <alignment vertical="center"/>
    </xf>
    <xf numFmtId="0" fontId="69" fillId="7" borderId="30" applyNumberFormat="0" applyFont="0" applyAlignment="0" applyProtection="0">
      <alignment vertical="center"/>
    </xf>
    <xf numFmtId="0" fontId="84" fillId="22" borderId="40" applyNumberFormat="0" applyAlignment="0" applyProtection="0">
      <alignment vertical="center"/>
    </xf>
    <xf numFmtId="0" fontId="69" fillId="7" borderId="30" applyNumberFormat="0" applyFont="0" applyAlignment="0" applyProtection="0">
      <alignment vertical="center"/>
    </xf>
    <xf numFmtId="0" fontId="69" fillId="7" borderId="30" applyNumberFormat="0" applyFont="0" applyAlignment="0" applyProtection="0">
      <alignment vertical="center"/>
    </xf>
    <xf numFmtId="0" fontId="84" fillId="22" borderId="40" applyNumberFormat="0" applyAlignment="0" applyProtection="0">
      <alignment vertical="center"/>
    </xf>
    <xf numFmtId="10" fontId="54" fillId="0" borderId="0" applyFont="0" applyFill="0" applyBorder="0" applyAlignment="0" applyProtection="0"/>
    <xf numFmtId="9" fontId="54" fillId="0" borderId="0" applyFont="0" applyFill="0" applyBorder="0" applyAlignment="0" applyProtection="0">
      <alignment vertical="center"/>
    </xf>
    <xf numFmtId="0" fontId="56" fillId="10" borderId="0" applyNumberFormat="0" applyBorder="0" applyAlignment="0" applyProtection="0">
      <alignment vertical="center"/>
    </xf>
    <xf numFmtId="10" fontId="54" fillId="0" borderId="0" applyFont="0" applyFill="0" applyBorder="0" applyAlignment="0" applyProtection="0"/>
    <xf numFmtId="0" fontId="56" fillId="10" borderId="0" applyNumberFormat="0" applyBorder="0" applyAlignment="0" applyProtection="0">
      <alignment vertical="center"/>
    </xf>
    <xf numFmtId="10" fontId="54" fillId="0" borderId="0" applyFon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7" fillId="14" borderId="0" applyNumberFormat="0" applyBorder="0" applyAlignment="0" applyProtection="0">
      <alignment vertical="center"/>
    </xf>
    <xf numFmtId="9" fontId="54" fillId="0" borderId="0" applyFont="0" applyFill="0" applyBorder="0" applyAlignment="0" applyProtection="0"/>
    <xf numFmtId="0" fontId="57" fillId="14" borderId="0" applyNumberFormat="0" applyBorder="0" applyAlignment="0" applyProtection="0">
      <alignment vertical="center"/>
    </xf>
    <xf numFmtId="0" fontId="54" fillId="0" borderId="0" applyNumberFormat="0" applyFont="0" applyFill="0" applyBorder="0" applyAlignment="0" applyProtection="0">
      <alignment horizontal="left"/>
    </xf>
    <xf numFmtId="0" fontId="54" fillId="0" borderId="0" applyNumberFormat="0" applyFont="0" applyFill="0" applyBorder="0" applyAlignment="0" applyProtection="0">
      <alignment horizontal="left"/>
    </xf>
    <xf numFmtId="0" fontId="54" fillId="0" borderId="0">
      <alignment vertical="center"/>
    </xf>
    <xf numFmtId="0" fontId="71" fillId="27" borderId="14">
      <protection locked="0"/>
    </xf>
    <xf numFmtId="0" fontId="54" fillId="0" borderId="0" applyNumberFormat="0" applyFont="0" applyFill="0" applyBorder="0" applyAlignment="0" applyProtection="0">
      <alignment horizontal="left"/>
    </xf>
    <xf numFmtId="15" fontId="54" fillId="0" borderId="0" applyFont="0" applyFill="0" applyBorder="0" applyAlignment="0" applyProtection="0"/>
    <xf numFmtId="15" fontId="54" fillId="0" borderId="0" applyFont="0" applyFill="0" applyBorder="0" applyAlignment="0" applyProtection="0"/>
    <xf numFmtId="15" fontId="54" fillId="0" borderId="0" applyFont="0" applyFill="0" applyBorder="0" applyAlignment="0" applyProtection="0"/>
    <xf numFmtId="15" fontId="54" fillId="0" borderId="0" applyFont="0" applyFill="0" applyBorder="0" applyAlignment="0" applyProtection="0"/>
    <xf numFmtId="4" fontId="54" fillId="0" borderId="0" applyFont="0" applyFill="0" applyBorder="0" applyAlignment="0" applyProtection="0"/>
    <xf numFmtId="0" fontId="57" fillId="14" borderId="0" applyNumberFormat="0" applyBorder="0" applyAlignment="0" applyProtection="0">
      <alignment vertical="center"/>
    </xf>
    <xf numFmtId="0" fontId="79" fillId="22" borderId="33" applyNumberFormat="0" applyAlignment="0" applyProtection="0">
      <alignment vertical="center"/>
    </xf>
    <xf numFmtId="0" fontId="57" fillId="14" borderId="0" applyNumberFormat="0" applyBorder="0" applyAlignment="0" applyProtection="0">
      <alignment vertical="center"/>
    </xf>
    <xf numFmtId="4" fontId="54" fillId="0" borderId="0" applyFont="0" applyFill="0" applyBorder="0" applyAlignment="0" applyProtection="0"/>
    <xf numFmtId="0" fontId="15" fillId="0" borderId="0">
      <alignment vertical="center"/>
    </xf>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4" fontId="54" fillId="0" borderId="0" applyFont="0" applyFill="0" applyBorder="0" applyAlignment="0" applyProtection="0"/>
    <xf numFmtId="0" fontId="57" fillId="14" borderId="0" applyNumberFormat="0" applyBorder="0" applyAlignment="0" applyProtection="0">
      <alignment vertical="center"/>
    </xf>
    <xf numFmtId="0" fontId="73" fillId="0" borderId="36">
      <alignment horizontal="center"/>
    </xf>
    <xf numFmtId="9" fontId="54" fillId="0" borderId="0" applyFont="0" applyFill="0" applyBorder="0" applyAlignment="0" applyProtection="0">
      <alignment vertical="center"/>
    </xf>
    <xf numFmtId="0" fontId="73" fillId="0" borderId="36">
      <alignment horizontal="center"/>
    </xf>
    <xf numFmtId="0" fontId="56" fillId="10" borderId="0" applyNumberFormat="0" applyBorder="0" applyAlignment="0" applyProtection="0">
      <alignment vertical="center"/>
    </xf>
    <xf numFmtId="0" fontId="54" fillId="0" borderId="0"/>
    <xf numFmtId="0" fontId="54" fillId="0" borderId="0"/>
    <xf numFmtId="0" fontId="73" fillId="0" borderId="36">
      <alignment horizontal="center"/>
    </xf>
    <xf numFmtId="0" fontId="56" fillId="10"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xf numFmtId="0" fontId="73" fillId="0" borderId="36">
      <alignment horizont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xf numFmtId="0" fontId="73" fillId="0" borderId="36">
      <alignment horizont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4" fillId="0" borderId="0"/>
    <xf numFmtId="0" fontId="54" fillId="0" borderId="0"/>
    <xf numFmtId="0" fontId="73" fillId="0" borderId="36">
      <alignment horizont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73" fillId="0" borderId="36">
      <alignment horizont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73" fillId="0" borderId="36">
      <alignment horizontal="center"/>
    </xf>
    <xf numFmtId="0" fontId="57" fillId="14" borderId="0" applyNumberFormat="0" applyBorder="0" applyAlignment="0" applyProtection="0">
      <alignment vertical="center"/>
    </xf>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0" fontId="54" fillId="28" borderId="0" applyNumberFormat="0" applyFont="0" applyBorder="0" applyAlignment="0" applyProtection="0"/>
    <xf numFmtId="0" fontId="54" fillId="0" borderId="0">
      <alignment vertical="center"/>
    </xf>
    <xf numFmtId="0" fontId="71" fillId="27" borderId="14">
      <protection locked="0"/>
    </xf>
    <xf numFmtId="0" fontId="56" fillId="10" borderId="0" applyNumberFormat="0" applyBorder="0" applyAlignment="0" applyProtection="0">
      <alignment vertical="center"/>
    </xf>
    <xf numFmtId="0" fontId="77" fillId="0" borderId="0"/>
    <xf numFmtId="0" fontId="56" fillId="10" borderId="0" applyNumberFormat="0" applyBorder="0" applyAlignment="0" applyProtection="0">
      <alignment vertical="center"/>
    </xf>
    <xf numFmtId="0" fontId="54" fillId="0" borderId="0"/>
    <xf numFmtId="0" fontId="71" fillId="27" borderId="14">
      <protection locked="0"/>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66" fillId="0" borderId="0" applyNumberFormat="0" applyFill="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66" fillId="0" borderId="0" applyNumberFormat="0" applyFill="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66" fillId="0" borderId="0" applyNumberFormat="0" applyFill="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81" fillId="0" borderId="0" applyNumberFormat="0" applyFill="0" applyBorder="0" applyAlignment="0" applyProtection="0"/>
    <xf numFmtId="0" fontId="37" fillId="0" borderId="35" applyNumberFormat="0" applyFill="0" applyAlignment="0" applyProtection="0">
      <alignment vertical="center"/>
    </xf>
    <xf numFmtId="0" fontId="100" fillId="0" borderId="0" applyNumberFormat="0" applyFill="0" applyBorder="0" applyAlignment="0" applyProtection="0"/>
    <xf numFmtId="0" fontId="81" fillId="0" borderId="0" applyNumberFormat="0" applyFill="0" applyBorder="0" applyAlignment="0" applyProtection="0"/>
    <xf numFmtId="0" fontId="37" fillId="0" borderId="35"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4" fillId="0" borderId="0">
      <alignment vertical="center"/>
    </xf>
    <xf numFmtId="9" fontId="54" fillId="0" borderId="0" applyFont="0" applyFill="0" applyBorder="0" applyAlignment="0" applyProtection="0"/>
    <xf numFmtId="0" fontId="100" fillId="0" borderId="0" applyNumberFormat="0" applyFill="0" applyBorder="0" applyAlignment="0" applyProtection="0"/>
    <xf numFmtId="0" fontId="57" fillId="14" borderId="0" applyNumberFormat="0" applyBorder="0" applyAlignment="0" applyProtection="0">
      <alignment vertical="center"/>
    </xf>
    <xf numFmtId="9" fontId="54" fillId="0" borderId="0" applyFont="0" applyFill="0" applyBorder="0" applyAlignment="0" applyProtection="0">
      <alignment vertical="center"/>
    </xf>
    <xf numFmtId="0" fontId="57" fillId="14" borderId="0" applyNumberFormat="0" applyBorder="0" applyAlignment="0" applyProtection="0">
      <alignment vertical="center"/>
    </xf>
    <xf numFmtId="9" fontId="54" fillId="0" borderId="0" applyFont="0" applyFill="0" applyBorder="0" applyAlignment="0" applyProtection="0">
      <alignment vertical="center"/>
    </xf>
    <xf numFmtId="0" fontId="57" fillId="14" borderId="0" applyNumberFormat="0" applyBorder="0" applyAlignment="0" applyProtection="0">
      <alignment vertical="center"/>
    </xf>
    <xf numFmtId="9" fontId="54" fillId="0" borderId="0" applyFont="0" applyFill="0" applyBorder="0" applyAlignment="0" applyProtection="0"/>
    <xf numFmtId="9" fontId="54" fillId="0" borderId="0" applyFont="0" applyFill="0" applyBorder="0" applyAlignment="0" applyProtection="0"/>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79" fillId="22" borderId="33" applyNumberFormat="0" applyAlignment="0" applyProtection="0">
      <alignment vertical="center"/>
    </xf>
    <xf numFmtId="9" fontId="54" fillId="0" borderId="0" applyFon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9" fontId="54" fillId="0" borderId="0" applyFont="0" applyFill="0" applyBorder="0" applyAlignment="0" applyProtection="0">
      <alignment vertical="center"/>
    </xf>
    <xf numFmtId="0" fontId="57" fillId="14" borderId="0" applyNumberFormat="0" applyBorder="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9" fontId="54" fillId="0" borderId="0" applyFont="0" applyFill="0" applyBorder="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9" fontId="54" fillId="0" borderId="0" applyFont="0" applyFill="0" applyBorder="0" applyAlignment="0" applyProtection="0">
      <alignment vertical="center"/>
    </xf>
    <xf numFmtId="0" fontId="79" fillId="22" borderId="33" applyNumberFormat="0" applyAlignment="0" applyProtection="0">
      <alignment vertical="center"/>
    </xf>
    <xf numFmtId="9" fontId="54" fillId="0" borderId="0" applyFont="0" applyFill="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9" fontId="54" fillId="0" borderId="0" applyFont="0" applyFill="0" applyBorder="0" applyAlignment="0" applyProtection="0">
      <alignment vertical="center"/>
    </xf>
    <xf numFmtId="0" fontId="57" fillId="14" borderId="0" applyNumberFormat="0" applyBorder="0" applyAlignment="0" applyProtection="0">
      <alignment vertical="center"/>
    </xf>
    <xf numFmtId="0" fontId="84" fillId="22" borderId="40" applyNumberFormat="0" applyAlignment="0" applyProtection="0">
      <alignment vertical="center"/>
    </xf>
    <xf numFmtId="9" fontId="54" fillId="0" borderId="0" applyFont="0" applyFill="0" applyBorder="0" applyAlignment="0" applyProtection="0">
      <alignment vertical="center"/>
    </xf>
    <xf numFmtId="0" fontId="57" fillId="14" borderId="0" applyNumberFormat="0" applyBorder="0" applyAlignment="0" applyProtection="0">
      <alignment vertical="center"/>
    </xf>
    <xf numFmtId="0" fontId="84" fillId="22" borderId="40" applyNumberFormat="0" applyAlignment="0" applyProtection="0">
      <alignment vertical="center"/>
    </xf>
    <xf numFmtId="9" fontId="54" fillId="0" borderId="0" applyFont="0" applyFill="0" applyBorder="0" applyAlignment="0" applyProtection="0">
      <alignment vertical="center"/>
    </xf>
    <xf numFmtId="0" fontId="57" fillId="14" borderId="0" applyNumberFormat="0" applyBorder="0" applyAlignment="0" applyProtection="0">
      <alignment vertical="center"/>
    </xf>
    <xf numFmtId="0" fontId="79" fillId="22" borderId="33" applyNumberFormat="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0" fontId="57" fillId="14" borderId="0" applyNumberFormat="0" applyBorder="0" applyAlignment="0" applyProtection="0">
      <alignment vertical="center"/>
    </xf>
    <xf numFmtId="9" fontId="54" fillId="0" borderId="0" applyFont="0" applyFill="0" applyBorder="0" applyAlignment="0" applyProtection="0">
      <alignment vertical="center"/>
    </xf>
    <xf numFmtId="0" fontId="57" fillId="14" borderId="0" applyNumberFormat="0" applyBorder="0" applyAlignment="0" applyProtection="0">
      <alignment vertical="center"/>
    </xf>
    <xf numFmtId="0" fontId="79" fillId="22" borderId="33" applyNumberFormat="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0" fontId="79" fillId="22" borderId="33" applyNumberFormat="0" applyAlignment="0" applyProtection="0">
      <alignment vertical="center"/>
    </xf>
    <xf numFmtId="0" fontId="15" fillId="0" borderId="0">
      <alignment vertical="center"/>
    </xf>
    <xf numFmtId="0" fontId="15" fillId="0" borderId="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0" fontId="15" fillId="0" borderId="0">
      <alignment vertical="center"/>
    </xf>
    <xf numFmtId="0" fontId="15" fillId="0" borderId="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0" fontId="15" fillId="0" borderId="0">
      <alignment vertical="center"/>
    </xf>
    <xf numFmtId="0" fontId="15" fillId="0" borderId="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9" fontId="54" fillId="0" borderId="0" applyFont="0" applyFill="0" applyBorder="0" applyAlignment="0" applyProtection="0"/>
    <xf numFmtId="0" fontId="54" fillId="0" borderId="0">
      <alignment vertical="center"/>
    </xf>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0" fontId="54" fillId="0" borderId="0" applyFont="0" applyFill="0" applyBorder="0" applyAlignment="0" applyProtection="0"/>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69" fillId="0" borderId="6" applyNumberFormat="0" applyFill="0" applyProtection="0">
      <alignment horizontal="right"/>
    </xf>
    <xf numFmtId="0" fontId="63" fillId="0" borderId="32" applyNumberFormat="0" applyFill="0" applyAlignment="0" applyProtection="0">
      <alignment vertical="center"/>
    </xf>
    <xf numFmtId="0" fontId="54" fillId="0" borderId="0"/>
    <xf numFmtId="0" fontId="63" fillId="0" borderId="32" applyNumberFormat="0" applyFill="0" applyAlignment="0" applyProtection="0">
      <alignment vertical="center"/>
    </xf>
    <xf numFmtId="0" fontId="54" fillId="0" borderId="0"/>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93" fillId="0" borderId="41" applyNumberFormat="0" applyFill="0" applyAlignment="0" applyProtection="0">
      <alignment vertical="center"/>
    </xf>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63" fillId="0" borderId="32" applyNumberFormat="0" applyFill="0" applyAlignment="0" applyProtection="0">
      <alignment vertical="center"/>
    </xf>
    <xf numFmtId="0" fontId="93" fillId="0" borderId="41"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93" fillId="0" borderId="41" applyNumberFormat="0" applyFill="0" applyAlignment="0" applyProtection="0">
      <alignment vertical="center"/>
    </xf>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63" fillId="0" borderId="32" applyNumberFormat="0" applyFill="0" applyAlignment="0" applyProtection="0">
      <alignment vertical="center"/>
    </xf>
    <xf numFmtId="0" fontId="93" fillId="0" borderId="41"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93" fillId="0" borderId="41" applyNumberFormat="0" applyFill="0" applyAlignment="0" applyProtection="0">
      <alignment vertical="center"/>
    </xf>
    <xf numFmtId="0" fontId="63" fillId="0" borderId="32" applyNumberFormat="0" applyFill="0" applyAlignment="0" applyProtection="0">
      <alignment vertical="center"/>
    </xf>
    <xf numFmtId="0" fontId="66" fillId="0" borderId="0" applyNumberFormat="0" applyFill="0" applyBorder="0" applyAlignment="0" applyProtection="0">
      <alignment vertical="center"/>
    </xf>
    <xf numFmtId="0" fontId="63" fillId="0" borderId="32" applyNumberFormat="0" applyFill="0" applyAlignment="0" applyProtection="0">
      <alignment vertical="center"/>
    </xf>
    <xf numFmtId="0" fontId="66" fillId="0" borderId="0" applyNumberFormat="0" applyFill="0" applyBorder="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93" fillId="0" borderId="41" applyNumberFormat="0" applyFill="0" applyAlignment="0" applyProtection="0">
      <alignment vertical="center"/>
    </xf>
    <xf numFmtId="0" fontId="93" fillId="0" borderId="41" applyNumberFormat="0" applyFill="0" applyAlignment="0" applyProtection="0">
      <alignment vertical="center"/>
    </xf>
    <xf numFmtId="0" fontId="93" fillId="0" borderId="41" applyNumberFormat="0" applyFill="0" applyAlignment="0" applyProtection="0">
      <alignment vertical="center"/>
    </xf>
    <xf numFmtId="0" fontId="93" fillId="0" borderId="41"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4" fillId="7" borderId="30" applyNumberFormat="0" applyFont="0" applyAlignment="0" applyProtection="0">
      <alignment vertical="center"/>
    </xf>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63" fillId="0" borderId="32" applyNumberFormat="0" applyFill="0" applyAlignment="0" applyProtection="0">
      <alignment vertical="center"/>
    </xf>
    <xf numFmtId="0" fontId="57" fillId="14" borderId="0" applyNumberFormat="0" applyBorder="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54" fillId="0" borderId="0"/>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63" fillId="0" borderId="32" applyNumberFormat="0" applyFill="0" applyAlignment="0" applyProtection="0">
      <alignment vertical="center"/>
    </xf>
    <xf numFmtId="0" fontId="54" fillId="0" borderId="0"/>
    <xf numFmtId="0" fontId="63" fillId="0" borderId="32" applyNumberFormat="0" applyFill="0" applyAlignment="0" applyProtection="0">
      <alignment vertical="center"/>
    </xf>
    <xf numFmtId="0" fontId="54" fillId="0" borderId="0"/>
    <xf numFmtId="0" fontId="66" fillId="0" borderId="0" applyNumberFormat="0" applyFill="0" applyBorder="0" applyAlignment="0" applyProtection="0">
      <alignment vertical="center"/>
    </xf>
    <xf numFmtId="0" fontId="54" fillId="0" borderId="0"/>
    <xf numFmtId="0" fontId="54" fillId="0" borderId="0"/>
    <xf numFmtId="0" fontId="66" fillId="0" borderId="0" applyNumberFormat="0" applyFill="0" applyBorder="0" applyAlignment="0" applyProtection="0">
      <alignment vertical="center"/>
    </xf>
    <xf numFmtId="0" fontId="54" fillId="0" borderId="0"/>
    <xf numFmtId="0" fontId="54" fillId="0" borderId="0"/>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7" fillId="1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7" fillId="1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7" fillId="1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7" fillId="1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9" fillId="0" borderId="31" applyNumberFormat="0" applyFill="0" applyAlignment="0" applyProtection="0">
      <alignment vertical="center"/>
    </xf>
    <xf numFmtId="0" fontId="57" fillId="14" borderId="0" applyNumberFormat="0" applyBorder="0" applyAlignment="0" applyProtection="0">
      <alignment vertical="center"/>
    </xf>
    <xf numFmtId="0" fontId="54" fillId="0" borderId="0"/>
    <xf numFmtId="0" fontId="78" fillId="29" borderId="38" applyNumberFormat="0" applyAlignment="0" applyProtection="0">
      <alignment vertical="center"/>
    </xf>
    <xf numFmtId="0" fontId="78" fillId="29" borderId="38" applyNumberFormat="0" applyAlignment="0" applyProtection="0">
      <alignment vertical="center"/>
    </xf>
    <xf numFmtId="0" fontId="59" fillId="0" borderId="31" applyNumberFormat="0" applyFill="0" applyAlignment="0" applyProtection="0">
      <alignment vertical="center"/>
    </xf>
    <xf numFmtId="0" fontId="54" fillId="0" borderId="0"/>
    <xf numFmtId="0" fontId="54" fillId="0" borderId="0"/>
    <xf numFmtId="0" fontId="54" fillId="0" borderId="0"/>
    <xf numFmtId="0" fontId="54" fillId="0" borderId="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9" fillId="0" borderId="31" applyNumberFormat="0" applyFill="0" applyAlignment="0" applyProtection="0">
      <alignment vertical="center"/>
    </xf>
    <xf numFmtId="0" fontId="54" fillId="0" borderId="0"/>
    <xf numFmtId="0" fontId="54" fillId="0" borderId="0"/>
    <xf numFmtId="0" fontId="54" fillId="0" borderId="0"/>
    <xf numFmtId="0" fontId="54" fillId="0" borderId="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9" fillId="0" borderId="31" applyNumberFormat="0" applyFill="0" applyAlignment="0" applyProtection="0">
      <alignment vertical="center"/>
    </xf>
    <xf numFmtId="0" fontId="54" fillId="0" borderId="0"/>
    <xf numFmtId="0" fontId="54" fillId="0" borderId="0"/>
    <xf numFmtId="0" fontId="54" fillId="0" borderId="0"/>
    <xf numFmtId="0" fontId="54" fillId="0" borderId="0"/>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61" fillId="0" borderId="0" applyNumberFormat="0" applyFill="0" applyBorder="0" applyAlignment="0" applyProtection="0">
      <alignment vertical="center"/>
    </xf>
    <xf numFmtId="0" fontId="59" fillId="0" borderId="31" applyNumberFormat="0" applyFill="0" applyAlignment="0" applyProtection="0">
      <alignment vertical="center"/>
    </xf>
    <xf numFmtId="0" fontId="61" fillId="0" borderId="0" applyNumberFormat="0" applyFill="0" applyBorder="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5" fillId="19" borderId="0" applyNumberFormat="0" applyBorder="0" applyAlignment="0" applyProtection="0">
      <alignment vertical="center"/>
    </xf>
    <xf numFmtId="0" fontId="59" fillId="0" borderId="31" applyNumberFormat="0" applyFill="0" applyAlignment="0" applyProtection="0">
      <alignment vertical="center"/>
    </xf>
    <xf numFmtId="0" fontId="55" fillId="19" borderId="0" applyNumberFormat="0" applyBorder="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95"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4" fillId="0" borderId="0"/>
    <xf numFmtId="0" fontId="54" fillId="0" borderId="0"/>
    <xf numFmtId="0" fontId="54" fillId="0" borderId="0"/>
    <xf numFmtId="0" fontId="54" fillId="0" borderId="0"/>
    <xf numFmtId="0" fontId="59" fillId="0" borderId="31" applyNumberFormat="0" applyFill="0" applyAlignment="0" applyProtection="0">
      <alignment vertical="center"/>
    </xf>
    <xf numFmtId="0" fontId="54" fillId="0" borderId="0"/>
    <xf numFmtId="0" fontId="54" fillId="0" borderId="0"/>
    <xf numFmtId="0" fontId="54" fillId="0" borderId="0"/>
    <xf numFmtId="0" fontId="54" fillId="0" borderId="0"/>
    <xf numFmtId="0" fontId="95"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61" fillId="0" borderId="0" applyNumberFormat="0" applyFill="0" applyBorder="0" applyAlignment="0" applyProtection="0">
      <alignment vertical="center"/>
    </xf>
    <xf numFmtId="0" fontId="59" fillId="0" borderId="31" applyNumberFormat="0" applyFill="0" applyAlignment="0" applyProtection="0">
      <alignment vertical="center"/>
    </xf>
    <xf numFmtId="0" fontId="61" fillId="0" borderId="0" applyNumberFormat="0" applyFill="0" applyBorder="0" applyAlignment="0" applyProtection="0">
      <alignment vertical="center"/>
    </xf>
    <xf numFmtId="0" fontId="95" fillId="0" borderId="31" applyNumberFormat="0" applyFill="0" applyAlignment="0" applyProtection="0">
      <alignment vertical="center"/>
    </xf>
    <xf numFmtId="0" fontId="59" fillId="0" borderId="31" applyNumberFormat="0" applyFill="0" applyAlignment="0" applyProtection="0">
      <alignment vertical="center"/>
    </xf>
    <xf numFmtId="0" fontId="57" fillId="14" borderId="0" applyNumberFormat="0" applyBorder="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95"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7" fillId="14" borderId="0" applyNumberFormat="0" applyBorder="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95"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6" fillId="10" borderId="0" applyNumberFormat="0" applyBorder="0" applyAlignment="0" applyProtection="0">
      <alignment vertical="center"/>
    </xf>
    <xf numFmtId="0" fontId="59" fillId="0" borderId="31" applyNumberFormat="0" applyFill="0" applyAlignment="0" applyProtection="0">
      <alignment vertical="center"/>
    </xf>
    <xf numFmtId="0" fontId="56" fillId="10" borderId="0" applyNumberFormat="0" applyBorder="0" applyAlignment="0" applyProtection="0">
      <alignment vertical="center"/>
    </xf>
    <xf numFmtId="0" fontId="59" fillId="0" borderId="31" applyNumberFormat="0" applyFill="0" applyAlignment="0" applyProtection="0">
      <alignment vertical="center"/>
    </xf>
    <xf numFmtId="0" fontId="56" fillId="10" borderId="0" applyNumberFormat="0" applyBorder="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100" fillId="0" borderId="0" applyNumberFormat="0" applyFill="0" applyBorder="0" applyAlignment="0" applyProtection="0"/>
    <xf numFmtId="0" fontId="59" fillId="0" borderId="31" applyNumberFormat="0" applyFill="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9" fillId="0" borderId="31" applyNumberFormat="0" applyFill="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9" fillId="0" borderId="31" applyNumberFormat="0" applyFill="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7" fillId="14" borderId="0" applyNumberFormat="0" applyBorder="0" applyAlignment="0" applyProtection="0">
      <alignment vertical="center"/>
    </xf>
    <xf numFmtId="0" fontId="83" fillId="14" borderId="0" applyNumberFormat="0" applyBorder="0" applyAlignment="0" applyProtection="0">
      <alignment vertical="center"/>
    </xf>
    <xf numFmtId="0" fontId="62" fillId="0" borderId="0" applyNumberFormat="0" applyFill="0" applyBorder="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74" fillId="0" borderId="37" applyNumberFormat="0" applyFill="0" applyAlignment="0" applyProtection="0">
      <alignment vertical="center"/>
    </xf>
    <xf numFmtId="0" fontId="56" fillId="10" borderId="0" applyNumberFormat="0" applyBorder="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74" fillId="0" borderId="37" applyNumberFormat="0" applyFill="0" applyAlignment="0" applyProtection="0">
      <alignment vertical="center"/>
    </xf>
    <xf numFmtId="0" fontId="55" fillId="19" borderId="0" applyNumberFormat="0" applyBorder="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96" fillId="0" borderId="42"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96" fillId="0" borderId="42"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96" fillId="0" borderId="42"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96" fillId="0" borderId="42"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96" fillId="0" borderId="42" applyNumberFormat="0" applyFill="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74" fillId="0" borderId="37" applyNumberFormat="0" applyFill="0" applyAlignment="0" applyProtection="0">
      <alignment vertical="center"/>
    </xf>
    <xf numFmtId="0" fontId="55" fillId="31" borderId="0" applyNumberFormat="0" applyBorder="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74" fillId="0" borderId="37"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74" fillId="0" borderId="37"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96" fillId="0" borderId="42" applyNumberFormat="0" applyFill="0" applyAlignment="0" applyProtection="0">
      <alignment vertical="center"/>
    </xf>
    <xf numFmtId="0" fontId="96" fillId="0" borderId="42" applyNumberFormat="0" applyFill="0" applyAlignment="0" applyProtection="0">
      <alignment vertical="center"/>
    </xf>
    <xf numFmtId="0" fontId="96" fillId="0" borderId="42" applyNumberFormat="0" applyFill="0" applyAlignment="0" applyProtection="0">
      <alignment vertical="center"/>
    </xf>
    <xf numFmtId="0" fontId="96" fillId="0" borderId="42" applyNumberFormat="0" applyFill="0" applyAlignment="0" applyProtection="0">
      <alignment vertical="center"/>
    </xf>
    <xf numFmtId="0" fontId="96" fillId="0" borderId="42" applyNumberFormat="0" applyFill="0" applyAlignment="0" applyProtection="0">
      <alignment vertical="center"/>
    </xf>
    <xf numFmtId="0" fontId="96" fillId="0" borderId="42" applyNumberFormat="0" applyFill="0" applyAlignment="0" applyProtection="0">
      <alignment vertical="center"/>
    </xf>
    <xf numFmtId="0" fontId="96" fillId="0" borderId="42" applyNumberFormat="0" applyFill="0" applyAlignment="0" applyProtection="0">
      <alignment vertical="center"/>
    </xf>
    <xf numFmtId="0" fontId="96" fillId="0" borderId="42" applyNumberFormat="0" applyFill="0" applyAlignment="0" applyProtection="0">
      <alignment vertical="center"/>
    </xf>
    <xf numFmtId="0" fontId="96" fillId="0" borderId="42" applyNumberFormat="0" applyFill="0" applyAlignment="0" applyProtection="0">
      <alignment vertical="center"/>
    </xf>
    <xf numFmtId="0" fontId="74" fillId="0" borderId="37" applyNumberFormat="0" applyFill="0" applyAlignment="0" applyProtection="0">
      <alignment vertical="center"/>
    </xf>
    <xf numFmtId="0" fontId="55" fillId="31" borderId="0" applyNumberFormat="0" applyBorder="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55" fillId="31" borderId="0" applyNumberFormat="0" applyBorder="0" applyAlignment="0" applyProtection="0">
      <alignment vertical="center"/>
    </xf>
    <xf numFmtId="0" fontId="74" fillId="0" borderId="37" applyNumberFormat="0" applyFill="0" applyAlignment="0" applyProtection="0">
      <alignment vertical="center"/>
    </xf>
    <xf numFmtId="0" fontId="55" fillId="31" borderId="0" applyNumberFormat="0" applyBorder="0" applyAlignment="0" applyProtection="0">
      <alignment vertical="center"/>
    </xf>
    <xf numFmtId="0" fontId="57" fillId="14" borderId="0" applyNumberFormat="0" applyBorder="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55" fillId="31" borderId="0" applyNumberFormat="0" applyBorder="0" applyAlignment="0" applyProtection="0">
      <alignment vertical="center"/>
    </xf>
    <xf numFmtId="0" fontId="57" fillId="14" borderId="0" applyNumberFormat="0" applyBorder="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74" fillId="0" borderId="37" applyNumberFormat="0" applyFill="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74" fillId="0" borderId="37" applyNumberFormat="0" applyFill="0" applyAlignment="0" applyProtection="0">
      <alignment vertical="center"/>
    </xf>
    <xf numFmtId="0" fontId="100" fillId="0" borderId="0" applyNumberFormat="0" applyFill="0" applyBorder="0" applyAlignment="0" applyProtection="0"/>
    <xf numFmtId="0" fontId="74" fillId="0" borderId="37" applyNumberFormat="0" applyFill="0" applyAlignment="0" applyProtection="0">
      <alignment vertical="center"/>
    </xf>
    <xf numFmtId="0" fontId="55" fillId="31" borderId="0" applyNumberFormat="0" applyBorder="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100" fillId="0" borderId="0" applyNumberFormat="0" applyFill="0" applyBorder="0" applyAlignment="0" applyProtection="0"/>
    <xf numFmtId="0" fontId="74" fillId="0" borderId="37" applyNumberFormat="0" applyFill="0" applyAlignment="0" applyProtection="0">
      <alignment vertical="center"/>
    </xf>
    <xf numFmtId="0" fontId="55" fillId="31" borderId="0" applyNumberFormat="0" applyBorder="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100" fillId="0" borderId="0" applyNumberFormat="0" applyFill="0" applyBorder="0" applyAlignment="0" applyProtection="0"/>
    <xf numFmtId="0" fontId="74" fillId="0" borderId="37" applyNumberFormat="0" applyFill="0" applyAlignment="0" applyProtection="0">
      <alignment vertical="center"/>
    </xf>
    <xf numFmtId="0" fontId="74" fillId="0" borderId="0" applyNumberFormat="0" applyFill="0" applyBorder="0" applyAlignment="0" applyProtection="0">
      <alignment vertical="center"/>
    </xf>
    <xf numFmtId="0" fontId="83" fillId="14"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96"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96"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74" fillId="0" borderId="0" applyNumberFormat="0" applyFill="0" applyBorder="0" applyAlignment="0" applyProtection="0">
      <alignment vertical="center"/>
    </xf>
    <xf numFmtId="0" fontId="56" fillId="10" borderId="0" applyNumberFormat="0" applyBorder="0" applyAlignment="0" applyProtection="0">
      <alignment vertical="center"/>
    </xf>
    <xf numFmtId="0" fontId="64" fillId="16" borderId="33" applyNumberFormat="0" applyAlignment="0" applyProtection="0">
      <alignment vertical="center"/>
    </xf>
    <xf numFmtId="0" fontId="96"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96"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7" fillId="14" borderId="0" applyNumberFormat="0" applyBorder="0" applyAlignment="0" applyProtection="0">
      <alignment vertical="center"/>
    </xf>
    <xf numFmtId="0" fontId="96"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74" fillId="0" borderId="0" applyNumberFormat="0" applyFill="0" applyBorder="0" applyAlignment="0" applyProtection="0">
      <alignment vertical="center"/>
    </xf>
    <xf numFmtId="0" fontId="57" fillId="14" borderId="0" applyNumberFormat="0" applyBorder="0" applyAlignment="0" applyProtection="0">
      <alignment vertical="center"/>
    </xf>
    <xf numFmtId="0" fontId="67" fillId="17"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100" fillId="0" borderId="0" applyNumberFormat="0" applyFill="0" applyBorder="0" applyAlignment="0" applyProtection="0"/>
    <xf numFmtId="0" fontId="7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5" fillId="18"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7" fillId="1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0" borderId="0">
      <alignment vertical="center"/>
    </xf>
    <xf numFmtId="0" fontId="66" fillId="0" borderId="0" applyNumberFormat="0" applyFill="0" applyBorder="0" applyAlignment="0" applyProtection="0">
      <alignment vertical="center"/>
    </xf>
    <xf numFmtId="0" fontId="55" fillId="31" borderId="0" applyNumberFormat="0" applyBorder="0" applyAlignment="0" applyProtection="0">
      <alignment vertical="center"/>
    </xf>
    <xf numFmtId="0" fontId="66" fillId="0" borderId="0" applyNumberFormat="0" applyFill="0" applyBorder="0" applyAlignment="0" applyProtection="0">
      <alignment vertical="center"/>
    </xf>
    <xf numFmtId="0" fontId="58" fillId="10" borderId="0" applyNumberFormat="0" applyBorder="0" applyAlignment="0" applyProtection="0"/>
    <xf numFmtId="0" fontId="55" fillId="31" borderId="0" applyNumberFormat="0" applyBorder="0" applyAlignment="0" applyProtection="0">
      <alignment vertical="center"/>
    </xf>
    <xf numFmtId="0" fontId="66" fillId="0" borderId="0" applyNumberFormat="0" applyFill="0" applyBorder="0" applyAlignment="0" applyProtection="0">
      <alignment vertical="center"/>
    </xf>
    <xf numFmtId="0" fontId="58" fillId="10" borderId="0" applyNumberFormat="0" applyBorder="0" applyAlignment="0" applyProtection="0"/>
    <xf numFmtId="0" fontId="55" fillId="31" borderId="0" applyNumberFormat="0" applyBorder="0" applyAlignment="0" applyProtection="0">
      <alignment vertical="center"/>
    </xf>
    <xf numFmtId="0" fontId="66" fillId="0" borderId="0" applyNumberFormat="0" applyFill="0" applyBorder="0" applyAlignment="0" applyProtection="0">
      <alignment vertical="center"/>
    </xf>
    <xf numFmtId="0" fontId="54" fillId="0" borderId="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7" fillId="14" borderId="0" applyNumberFormat="0" applyBorder="0" applyAlignment="0" applyProtection="0">
      <alignment vertical="center"/>
    </xf>
    <xf numFmtId="0" fontId="81" fillId="0" borderId="0" applyNumberFormat="0" applyFill="0" applyBorder="0" applyAlignment="0" applyProtection="0"/>
    <xf numFmtId="0" fontId="81" fillId="0" borderId="0" applyNumberFormat="0" applyFill="0" applyBorder="0" applyAlignment="0" applyProtection="0"/>
    <xf numFmtId="0" fontId="91" fillId="0" borderId="28" applyNumberFormat="0" applyFill="0" applyProtection="0">
      <alignment horizont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84" fillId="22" borderId="40" applyNumberFormat="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70" fillId="0" borderId="34" applyNumberFormat="0" applyFill="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2" fillId="0" borderId="0" applyNumberForma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2" fillId="0" borderId="0" applyNumberForma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2" fillId="0" borderId="0" applyNumberFormat="0" applyFill="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2" fillId="0" borderId="0" applyNumberFormat="0" applyFill="0" applyBorder="0" applyAlignment="0" applyProtection="0">
      <alignment vertical="center"/>
    </xf>
    <xf numFmtId="0" fontId="57" fillId="14" borderId="0" applyNumberFormat="0" applyBorder="0" applyAlignment="0" applyProtection="0">
      <alignment vertical="center"/>
    </xf>
    <xf numFmtId="0" fontId="62" fillId="0" borderId="0" applyNumberFormat="0" applyFill="0" applyBorder="0" applyAlignment="0" applyProtection="0">
      <alignment vertical="center"/>
    </xf>
    <xf numFmtId="0" fontId="57" fillId="14" borderId="0" applyNumberFormat="0" applyBorder="0" applyAlignment="0" applyProtection="0">
      <alignment vertical="center"/>
    </xf>
    <xf numFmtId="0" fontId="62" fillId="0" borderId="0" applyNumberForma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70" fillId="0" borderId="34" applyNumberFormat="0" applyFill="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88" fillId="14" borderId="0" applyNumberFormat="0" applyBorder="0" applyAlignment="0" applyProtection="0"/>
    <xf numFmtId="0" fontId="65" fillId="0" borderId="0"/>
    <xf numFmtId="0" fontId="88" fillId="14" borderId="0" applyNumberFormat="0" applyBorder="0" applyAlignment="0" applyProtection="0"/>
    <xf numFmtId="0" fontId="88" fillId="14" borderId="0" applyNumberFormat="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88" fillId="14" borderId="0" applyNumberFormat="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0"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88" fillId="14" borderId="0" applyNumberFormat="0" applyBorder="0" applyAlignment="0" applyProtection="0"/>
    <xf numFmtId="0" fontId="88" fillId="14" borderId="0" applyNumberFormat="0" applyBorder="0" applyAlignment="0" applyProtection="0"/>
    <xf numFmtId="0" fontId="88" fillId="14" borderId="0" applyNumberFormat="0" applyBorder="0" applyAlignment="0" applyProtection="0"/>
    <xf numFmtId="0" fontId="88" fillId="14" borderId="0" applyNumberFormat="0" applyBorder="0" applyAlignment="0" applyProtection="0"/>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43" fontId="54" fillId="0" borderId="0" applyFont="0" applyFill="0" applyBorder="0" applyAlignment="0" applyProtection="0">
      <alignment vertical="center"/>
    </xf>
    <xf numFmtId="0" fontId="88" fillId="14" borderId="0" applyNumberFormat="0" applyBorder="0" applyAlignment="0" applyProtection="0"/>
    <xf numFmtId="0" fontId="88" fillId="14" borderId="0" applyNumberFormat="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1" fillId="0" borderId="0" applyNumberFormat="0" applyFill="0" applyBorder="0" applyAlignment="0" applyProtection="0">
      <alignment vertical="center"/>
    </xf>
    <xf numFmtId="0" fontId="57" fillId="14" borderId="0" applyNumberFormat="0" applyBorder="0" applyAlignment="0" applyProtection="0">
      <alignment vertical="center"/>
    </xf>
    <xf numFmtId="0" fontId="61" fillId="0" borderId="0" applyNumberForma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37" fillId="0" borderId="35" applyNumberFormat="0" applyFill="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79" fillId="22" borderId="33" applyNumberFormat="0" applyAlignment="0" applyProtection="0">
      <alignment vertical="center"/>
    </xf>
    <xf numFmtId="0" fontId="57" fillId="14"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79" fillId="22" borderId="33" applyNumberFormat="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37" fillId="0" borderId="35" applyNumberFormat="0" applyFill="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79" fillId="22" borderId="33" applyNumberFormat="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70" fillId="0" borderId="34" applyNumberFormat="0" applyFill="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70" fillId="0" borderId="34" applyNumberFormat="0" applyFill="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78" fillId="29" borderId="38" applyNumberFormat="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54" fillId="0" borderId="0"/>
    <xf numFmtId="0" fontId="78" fillId="29" borderId="38" applyNumberFormat="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8" fillId="10" borderId="0" applyNumberFormat="0" applyBorder="0" applyAlignment="0" applyProtection="0">
      <alignment vertical="center"/>
    </xf>
    <xf numFmtId="0" fontId="57" fillId="14" borderId="0" applyNumberFormat="0" applyBorder="0" applyAlignment="0" applyProtection="0">
      <alignment vertical="center"/>
    </xf>
    <xf numFmtId="0" fontId="58" fillId="10" borderId="0" applyNumberFormat="0" applyBorder="0" applyAlignment="0" applyProtection="0">
      <alignment vertical="center"/>
    </xf>
    <xf numFmtId="0" fontId="57" fillId="14" borderId="0" applyNumberFormat="0" applyBorder="0" applyAlignment="0" applyProtection="0">
      <alignment vertical="center"/>
    </xf>
    <xf numFmtId="0" fontId="58"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69" fillId="0" borderId="0"/>
    <xf numFmtId="0" fontId="57" fillId="14" borderId="0" applyNumberFormat="0" applyBorder="0" applyAlignment="0" applyProtection="0">
      <alignment vertical="center"/>
    </xf>
    <xf numFmtId="0" fontId="3" fillId="34" borderId="0" applyNumberFormat="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4" fillId="0" borderId="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31"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83"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31"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37" fillId="0" borderId="35" applyNumberFormat="0" applyFill="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69"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79" fillId="22" borderId="33" applyNumberFormat="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57" fillId="14" borderId="0" applyNumberFormat="0" applyBorder="0" applyAlignment="0" applyProtection="0">
      <alignment vertical="center"/>
    </xf>
    <xf numFmtId="0" fontId="54" fillId="0" borderId="0"/>
    <xf numFmtId="0" fontId="54" fillId="0" borderId="0"/>
    <xf numFmtId="0" fontId="57" fillId="14" borderId="0" applyNumberFormat="0" applyBorder="0" applyAlignment="0" applyProtection="0">
      <alignment vertical="center"/>
    </xf>
    <xf numFmtId="0" fontId="54" fillId="0" borderId="0"/>
    <xf numFmtId="0" fontId="54" fillId="0" borderId="0"/>
    <xf numFmtId="0" fontId="57" fillId="14" borderId="0" applyNumberFormat="0" applyBorder="0" applyAlignment="0" applyProtection="0">
      <alignment vertical="center"/>
    </xf>
    <xf numFmtId="0" fontId="69"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4" fillId="0" borderId="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79" fillId="22" borderId="33" applyNumberFormat="0" applyAlignment="0" applyProtection="0">
      <alignment vertical="center"/>
    </xf>
    <xf numFmtId="0" fontId="57" fillId="14" borderId="0" applyNumberFormat="0" applyBorder="0" applyAlignment="0" applyProtection="0">
      <alignment vertical="center"/>
    </xf>
    <xf numFmtId="0" fontId="79" fillId="22" borderId="33" applyNumberFormat="0" applyAlignment="0" applyProtection="0">
      <alignment vertical="center"/>
    </xf>
    <xf numFmtId="0" fontId="57" fillId="14" borderId="0" applyNumberFormat="0" applyBorder="0" applyAlignment="0" applyProtection="0">
      <alignment vertical="center"/>
    </xf>
    <xf numFmtId="0" fontId="79" fillId="22" borderId="33" applyNumberFormat="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78" fillId="29" borderId="38" applyNumberFormat="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0" borderId="0"/>
    <xf numFmtId="0" fontId="57" fillId="14" borderId="0" applyNumberFormat="0" applyBorder="0" applyAlignment="0" applyProtection="0">
      <alignment vertical="center"/>
    </xf>
    <xf numFmtId="0" fontId="9" fillId="0" borderId="0"/>
    <xf numFmtId="0" fontId="57" fillId="14" borderId="0" applyNumberFormat="0" applyBorder="0" applyAlignment="0" applyProtection="0">
      <alignment vertical="center"/>
    </xf>
    <xf numFmtId="0" fontId="55" fillId="25"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37" fillId="0" borderId="35" applyNumberFormat="0" applyFill="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37" fillId="0" borderId="35" applyNumberFormat="0" applyFill="0" applyAlignment="0" applyProtection="0">
      <alignmen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55" fillId="18"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83" fillId="14" borderId="0" applyNumberFormat="0" applyBorder="0" applyAlignment="0" applyProtection="0">
      <alignment vertical="center"/>
    </xf>
    <xf numFmtId="0" fontId="62" fillId="0" borderId="0" applyNumberForma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7" fillId="14" borderId="0" applyNumberFormat="0" applyBorder="0" applyAlignment="0" applyProtection="0">
      <alignment vertical="center"/>
    </xf>
    <xf numFmtId="0" fontId="61" fillId="0" borderId="0" applyNumberFormat="0" applyFill="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7" fillId="14"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7" fillId="14"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69" fillId="0" borderId="6" applyNumberFormat="0" applyFill="0" applyProtection="0">
      <alignment horizontal="left"/>
    </xf>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19" borderId="0" applyNumberFormat="0" applyBorder="0" applyAlignment="0" applyProtection="0">
      <alignment vertical="center"/>
    </xf>
    <xf numFmtId="0" fontId="57" fillId="14" borderId="0" applyNumberFormat="0" applyBorder="0" applyAlignment="0" applyProtection="0">
      <alignment vertical="center"/>
    </xf>
    <xf numFmtId="0" fontId="55" fillId="19" borderId="0" applyNumberFormat="0" applyBorder="0" applyAlignment="0" applyProtection="0">
      <alignment vertical="center"/>
    </xf>
    <xf numFmtId="0" fontId="57" fillId="14" borderId="0" applyNumberFormat="0" applyBorder="0" applyAlignment="0" applyProtection="0">
      <alignment vertical="center"/>
    </xf>
    <xf numFmtId="0" fontId="55" fillId="19"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0" borderId="0"/>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55" fillId="9" borderId="0" applyNumberFormat="0" applyBorder="0" applyAlignment="0" applyProtection="0">
      <alignment vertical="center"/>
    </xf>
    <xf numFmtId="0" fontId="67" fillId="17"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4" fillId="0" borderId="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0" borderId="0"/>
    <xf numFmtId="0" fontId="54"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5" fillId="0" borderId="0"/>
    <xf numFmtId="0" fontId="65" fillId="0" borderId="0"/>
    <xf numFmtId="0" fontId="65" fillId="0" borderId="0"/>
    <xf numFmtId="0" fontId="65" fillId="0" borderId="0"/>
    <xf numFmtId="0" fontId="69" fillId="0" borderId="0"/>
    <xf numFmtId="0" fontId="54" fillId="0" borderId="0"/>
    <xf numFmtId="0" fontId="69" fillId="0" borderId="0"/>
    <xf numFmtId="0" fontId="100" fillId="0" borderId="0" applyNumberFormat="0" applyFill="0" applyBorder="0" applyAlignment="0" applyProtection="0"/>
    <xf numFmtId="0" fontId="69" fillId="0" borderId="0"/>
    <xf numFmtId="0" fontId="100" fillId="0" borderId="0" applyNumberFormat="0" applyFill="0" applyBorder="0" applyAlignment="0" applyProtection="0"/>
    <xf numFmtId="0" fontId="69" fillId="0" borderId="0"/>
    <xf numFmtId="0" fontId="100" fillId="0" borderId="0" applyNumberFormat="0" applyFill="0" applyBorder="0" applyAlignment="0" applyProtection="0"/>
    <xf numFmtId="0" fontId="69" fillId="0" borderId="0"/>
    <xf numFmtId="0" fontId="100" fillId="0" borderId="0" applyNumberFormat="0" applyFill="0" applyBorder="0" applyAlignment="0" applyProtection="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5" fillId="0" borderId="0">
      <alignment vertical="center"/>
    </xf>
    <xf numFmtId="0" fontId="15" fillId="0" borderId="0">
      <alignment vertical="center"/>
    </xf>
    <xf numFmtId="0" fontId="15" fillId="0" borderId="0">
      <alignment vertical="center"/>
    </xf>
    <xf numFmtId="0" fontId="69" fillId="0" borderId="0"/>
    <xf numFmtId="0" fontId="100" fillId="0" borderId="0"/>
    <xf numFmtId="0" fontId="100" fillId="0" borderId="0"/>
    <xf numFmtId="0" fontId="100" fillId="0" borderId="0"/>
    <xf numFmtId="0" fontId="100" fillId="0" borderId="0"/>
    <xf numFmtId="0" fontId="100" fillId="0" borderId="0"/>
    <xf numFmtId="0" fontId="54" fillId="0" borderId="0"/>
    <xf numFmtId="0" fontId="54" fillId="0" borderId="0"/>
    <xf numFmtId="0" fontId="100" fillId="0" borderId="0"/>
    <xf numFmtId="0" fontId="100" fillId="0" borderId="0"/>
    <xf numFmtId="0" fontId="54" fillId="0" borderId="0"/>
    <xf numFmtId="0" fontId="54" fillId="0" borderId="0"/>
    <xf numFmtId="0" fontId="100" fillId="0" borderId="0"/>
    <xf numFmtId="0" fontId="100" fillId="0" borderId="0"/>
    <xf numFmtId="0" fontId="54" fillId="0" borderId="0"/>
    <xf numFmtId="0" fontId="54" fillId="0" borderId="0"/>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100" fillId="0" borderId="0"/>
    <xf numFmtId="0" fontId="54" fillId="0" borderId="0"/>
    <xf numFmtId="0" fontId="54" fillId="0" borderId="0"/>
    <xf numFmtId="0" fontId="54" fillId="0" borderId="0"/>
    <xf numFmtId="0" fontId="7" fillId="0" borderId="0"/>
    <xf numFmtId="0" fontId="7"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5" fillId="0" borderId="0">
      <alignment vertical="center"/>
    </xf>
    <xf numFmtId="0" fontId="15" fillId="0" borderId="0">
      <alignment vertical="center"/>
    </xf>
    <xf numFmtId="0" fontId="54" fillId="0" borderId="0">
      <alignment vertical="center"/>
    </xf>
    <xf numFmtId="0" fontId="15"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4" fillId="0" borderId="0"/>
    <xf numFmtId="0" fontId="54" fillId="0" borderId="0"/>
    <xf numFmtId="0" fontId="54" fillId="0" borderId="0">
      <alignment vertical="center"/>
    </xf>
    <xf numFmtId="0" fontId="54" fillId="0" borderId="0"/>
    <xf numFmtId="0" fontId="54" fillId="0" borderId="0"/>
    <xf numFmtId="0" fontId="100" fillId="0" borderId="0" applyNumberFormat="0" applyFill="0" applyBorder="0" applyAlignment="0" applyProtection="0"/>
    <xf numFmtId="0" fontId="54" fillId="0" borderId="0">
      <alignment vertical="center"/>
    </xf>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61" fillId="0" borderId="0" applyNumberFormat="0" applyFill="0" applyBorder="0" applyAlignment="0" applyProtection="0">
      <alignment vertical="center"/>
    </xf>
    <xf numFmtId="0" fontId="54" fillId="0" borderId="0">
      <alignment vertical="center"/>
    </xf>
    <xf numFmtId="0" fontId="61" fillId="0" borderId="0" applyNumberFormat="0" applyFill="0" applyBorder="0" applyAlignment="0" applyProtection="0">
      <alignment vertical="center"/>
    </xf>
    <xf numFmtId="0" fontId="54" fillId="0" borderId="0">
      <alignment vertical="center"/>
    </xf>
    <xf numFmtId="0" fontId="61" fillId="0" borderId="0" applyNumberFormat="0" applyFill="0" applyBorder="0" applyAlignment="0" applyProtection="0">
      <alignment vertical="center"/>
    </xf>
    <xf numFmtId="0" fontId="54" fillId="0" borderId="0">
      <alignment vertical="center"/>
    </xf>
    <xf numFmtId="0" fontId="15"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15"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15"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5" fillId="0" borderId="0">
      <alignment vertical="center"/>
    </xf>
    <xf numFmtId="0" fontId="54" fillId="0" borderId="0"/>
    <xf numFmtId="0" fontId="15" fillId="0" borderId="0">
      <alignment vertical="center"/>
    </xf>
    <xf numFmtId="0" fontId="54" fillId="0" borderId="0"/>
    <xf numFmtId="0" fontId="100" fillId="0" borderId="0" applyNumberFormat="0" applyFill="0" applyBorder="0" applyAlignment="0" applyProtection="0"/>
    <xf numFmtId="0" fontId="15" fillId="0" borderId="0">
      <alignment vertical="center"/>
    </xf>
    <xf numFmtId="0" fontId="54" fillId="0" borderId="0"/>
    <xf numFmtId="0" fontId="56" fillId="10" borderId="0" applyNumberFormat="0" applyBorder="0" applyAlignment="0" applyProtection="0">
      <alignment vertical="center"/>
    </xf>
    <xf numFmtId="0" fontId="15" fillId="0" borderId="0">
      <alignment vertical="center"/>
    </xf>
    <xf numFmtId="0" fontId="54" fillId="0" borderId="0"/>
    <xf numFmtId="0" fontId="56" fillId="10" borderId="0" applyNumberFormat="0" applyBorder="0" applyAlignment="0" applyProtection="0">
      <alignment vertical="center"/>
    </xf>
    <xf numFmtId="0" fontId="15" fillId="0" borderId="0">
      <alignment vertical="center"/>
    </xf>
    <xf numFmtId="0" fontId="54" fillId="0" borderId="0">
      <alignment vertical="center"/>
    </xf>
    <xf numFmtId="0" fontId="15" fillId="0" borderId="0">
      <alignment vertical="center"/>
    </xf>
    <xf numFmtId="0" fontId="54" fillId="0" borderId="0">
      <alignment vertical="center"/>
    </xf>
    <xf numFmtId="0" fontId="15" fillId="0" borderId="0">
      <alignment vertical="center"/>
    </xf>
    <xf numFmtId="0" fontId="54" fillId="0" borderId="0">
      <alignment vertical="center"/>
    </xf>
    <xf numFmtId="0" fontId="15" fillId="0" borderId="0">
      <alignment vertical="center"/>
    </xf>
    <xf numFmtId="0" fontId="54" fillId="0" borderId="0">
      <alignment vertical="center"/>
    </xf>
    <xf numFmtId="0" fontId="15" fillId="0" borderId="0">
      <alignment vertical="center"/>
    </xf>
    <xf numFmtId="0" fontId="69" fillId="0" borderId="0"/>
    <xf numFmtId="0" fontId="15" fillId="0" borderId="0">
      <alignment vertical="center"/>
    </xf>
    <xf numFmtId="0" fontId="15" fillId="0" borderId="0">
      <alignment vertical="center"/>
    </xf>
    <xf numFmtId="0" fontId="15" fillId="0" borderId="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65" fillId="0" borderId="0"/>
    <xf numFmtId="0" fontId="54" fillId="0" borderId="0"/>
    <xf numFmtId="0" fontId="65" fillId="0" borderId="0"/>
    <xf numFmtId="0" fontId="54" fillId="0" borderId="0"/>
    <xf numFmtId="0" fontId="54" fillId="0" borderId="0"/>
    <xf numFmtId="0" fontId="54" fillId="0" borderId="0"/>
    <xf numFmtId="0" fontId="54" fillId="0" borderId="0"/>
    <xf numFmtId="0" fontId="54" fillId="0" borderId="0"/>
    <xf numFmtId="0" fontId="39" fillId="0" borderId="0"/>
    <xf numFmtId="0" fontId="39" fillId="0" borderId="0"/>
    <xf numFmtId="0" fontId="39"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4" fillId="0" borderId="0"/>
    <xf numFmtId="0" fontId="54" fillId="0" borderId="0"/>
    <xf numFmtId="0" fontId="54" fillId="0" borderId="0"/>
    <xf numFmtId="0" fontId="54" fillId="0" borderId="0">
      <alignment vertical="center"/>
    </xf>
    <xf numFmtId="0" fontId="54" fillId="0" borderId="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5" fillId="2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5" fillId="2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5" fillId="2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5" fillId="20" borderId="0" applyNumberFormat="0" applyBorder="0" applyAlignment="0" applyProtection="0">
      <alignment vertical="center"/>
    </xf>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54" fillId="0" borderId="0"/>
    <xf numFmtId="0" fontId="55" fillId="20" borderId="0" applyNumberFormat="0" applyBorder="0" applyAlignment="0" applyProtection="0">
      <alignment vertical="center"/>
    </xf>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60" fillId="0" borderId="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69" fillId="0" borderId="0"/>
    <xf numFmtId="0" fontId="69" fillId="0" borderId="0"/>
    <xf numFmtId="0" fontId="69" fillId="0" borderId="0"/>
    <xf numFmtId="0" fontId="54" fillId="0" borderId="0">
      <alignment vertical="center"/>
    </xf>
    <xf numFmtId="0" fontId="69" fillId="0" borderId="0"/>
    <xf numFmtId="0" fontId="69" fillId="0" borderId="0"/>
    <xf numFmtId="0" fontId="69" fillId="0" borderId="0"/>
    <xf numFmtId="0" fontId="69" fillId="0" borderId="0"/>
    <xf numFmtId="0" fontId="69" fillId="0" borderId="0"/>
    <xf numFmtId="0" fontId="69" fillId="0" borderId="0"/>
    <xf numFmtId="0" fontId="15" fillId="0" borderId="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5" fillId="0" borderId="0">
      <alignment vertical="center"/>
    </xf>
    <xf numFmtId="0" fontId="15" fillId="0" borderId="0">
      <alignment vertical="center"/>
    </xf>
    <xf numFmtId="0" fontId="15" fillId="0" borderId="0">
      <alignment vertical="center"/>
    </xf>
    <xf numFmtId="0" fontId="54" fillId="0" borderId="0"/>
    <xf numFmtId="0" fontId="65" fillId="0" borderId="0"/>
    <xf numFmtId="0" fontId="65" fillId="0" borderId="0"/>
    <xf numFmtId="0" fontId="54" fillId="0" borderId="0"/>
    <xf numFmtId="0" fontId="54" fillId="0" borderId="0"/>
    <xf numFmtId="0" fontId="54" fillId="0" borderId="0"/>
    <xf numFmtId="0" fontId="54" fillId="0" borderId="0"/>
    <xf numFmtId="0" fontId="54" fillId="0" borderId="0"/>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4" fillId="0" borderId="0"/>
    <xf numFmtId="0" fontId="58" fillId="10" borderId="0" applyNumberFormat="0" applyBorder="0" applyAlignment="0" applyProtection="0"/>
    <xf numFmtId="0" fontId="54" fillId="0" borderId="0"/>
    <xf numFmtId="0" fontId="58" fillId="10" borderId="0" applyNumberFormat="0" applyBorder="0" applyAlignment="0" applyProtection="0"/>
    <xf numFmtId="0" fontId="54" fillId="0" borderId="0"/>
    <xf numFmtId="0" fontId="58" fillId="10" borderId="0" applyNumberFormat="0" applyBorder="0" applyAlignment="0" applyProtection="0"/>
    <xf numFmtId="0" fontId="54" fillId="0" borderId="0"/>
    <xf numFmtId="0" fontId="54" fillId="0" borderId="0"/>
    <xf numFmtId="0" fontId="78" fillId="29" borderId="38" applyNumberFormat="0" applyAlignment="0" applyProtection="0">
      <alignment vertical="center"/>
    </xf>
    <xf numFmtId="0" fontId="78" fillId="29" borderId="38" applyNumberFormat="0" applyAlignment="0" applyProtection="0">
      <alignment vertical="center"/>
    </xf>
    <xf numFmtId="0" fontId="54" fillId="0" borderId="0"/>
    <xf numFmtId="0" fontId="78" fillId="29" borderId="38" applyNumberFormat="0" applyAlignment="0" applyProtection="0">
      <alignment vertical="center"/>
    </xf>
    <xf numFmtId="0" fontId="78" fillId="29" borderId="38" applyNumberFormat="0" applyAlignment="0" applyProtection="0">
      <alignment vertical="center"/>
    </xf>
    <xf numFmtId="0" fontId="54" fillId="0" borderId="0"/>
    <xf numFmtId="0" fontId="78" fillId="29" borderId="38" applyNumberFormat="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65" fillId="0" borderId="0"/>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5" fillId="18" borderId="0" applyNumberFormat="0" applyBorder="0" applyAlignment="0" applyProtection="0">
      <alignment vertical="center"/>
    </xf>
    <xf numFmtId="0" fontId="54" fillId="0" borderId="0">
      <alignment vertical="center"/>
    </xf>
    <xf numFmtId="0" fontId="55" fillId="18" borderId="0" applyNumberFormat="0" applyBorder="0" applyAlignment="0" applyProtection="0">
      <alignment vertical="center"/>
    </xf>
    <xf numFmtId="0" fontId="54" fillId="0" borderId="0">
      <alignment vertical="center"/>
    </xf>
    <xf numFmtId="0" fontId="55" fillId="18"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69" fillId="0" borderId="0"/>
    <xf numFmtId="0" fontId="100" fillId="0" borderId="0" applyNumberFormat="0" applyFill="0" applyBorder="0" applyAlignment="0" applyProtection="0"/>
    <xf numFmtId="0" fontId="69" fillId="0" borderId="0"/>
    <xf numFmtId="0" fontId="100" fillId="0" borderId="0" applyNumberFormat="0" applyFill="0" applyBorder="0" applyAlignment="0" applyProtection="0"/>
    <xf numFmtId="0" fontId="100" fillId="0" borderId="0" applyNumberFormat="0" applyFill="0" applyBorder="0" applyAlignment="0" applyProtection="0"/>
    <xf numFmtId="0" fontId="69" fillId="0" borderId="0"/>
    <xf numFmtId="0" fontId="100" fillId="0" borderId="0" applyNumberFormat="0" applyFill="0" applyBorder="0" applyAlignment="0" applyProtection="0"/>
    <xf numFmtId="0" fontId="100" fillId="0" borderId="0" applyNumberFormat="0" applyFill="0" applyBorder="0" applyAlignment="0" applyProtection="0"/>
    <xf numFmtId="0" fontId="69" fillId="0" borderId="0"/>
    <xf numFmtId="0" fontId="100" fillId="0" borderId="0" applyNumberFormat="0" applyFill="0" applyBorder="0" applyAlignment="0" applyProtection="0"/>
    <xf numFmtId="0" fontId="100" fillId="0" borderId="0" applyNumberFormat="0" applyFill="0" applyBorder="0" applyAlignment="0" applyProtection="0"/>
    <xf numFmtId="0" fontId="69" fillId="0" borderId="0"/>
    <xf numFmtId="0" fontId="100" fillId="0" borderId="0"/>
    <xf numFmtId="0" fontId="55" fillId="20" borderId="0" applyNumberFormat="0" applyBorder="0" applyAlignment="0" applyProtection="0">
      <alignment vertical="center"/>
    </xf>
    <xf numFmtId="0" fontId="9" fillId="0" borderId="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9" fillId="0" borderId="0">
      <alignment vertical="center"/>
    </xf>
    <xf numFmtId="0" fontId="9" fillId="0" borderId="0">
      <alignment vertical="center"/>
    </xf>
    <xf numFmtId="0" fontId="9" fillId="0" borderId="0">
      <alignment vertical="center"/>
    </xf>
    <xf numFmtId="0" fontId="54" fillId="0" borderId="0"/>
    <xf numFmtId="0" fontId="55" fillId="25" borderId="0" applyNumberFormat="0" applyBorder="0" applyAlignment="0" applyProtection="0">
      <alignment vertical="center"/>
    </xf>
    <xf numFmtId="0" fontId="69" fillId="0" borderId="0"/>
    <xf numFmtId="0" fontId="69" fillId="0" borderId="0"/>
    <xf numFmtId="0" fontId="69" fillId="0" borderId="0"/>
    <xf numFmtId="0" fontId="54" fillId="0" borderId="0"/>
    <xf numFmtId="0" fontId="54" fillId="0" borderId="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5" fillId="25" borderId="0" applyNumberFormat="0" applyBorder="0" applyAlignment="0" applyProtection="0">
      <alignment vertical="center"/>
    </xf>
    <xf numFmtId="0" fontId="54" fillId="0" borderId="0"/>
    <xf numFmtId="0" fontId="54" fillId="0" borderId="0"/>
    <xf numFmtId="0" fontId="54" fillId="0" borderId="0"/>
    <xf numFmtId="0" fontId="55" fillId="25"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84" fillId="22" borderId="40" applyNumberFormat="0" applyAlignment="0" applyProtection="0">
      <alignment vertical="center"/>
    </xf>
    <xf numFmtId="0" fontId="54" fillId="0" borderId="0"/>
    <xf numFmtId="0" fontId="84" fillId="22" borderId="40" applyNumberFormat="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69" fillId="0" borderId="0"/>
    <xf numFmtId="0" fontId="69" fillId="0" borderId="0"/>
    <xf numFmtId="0" fontId="100" fillId="0" borderId="0" applyNumberFormat="0" applyFill="0" applyBorder="0" applyAlignment="0" applyProtection="0"/>
    <xf numFmtId="0" fontId="69" fillId="0" borderId="0"/>
    <xf numFmtId="0" fontId="100" fillId="0" borderId="0" applyNumberFormat="0" applyFill="0" applyBorder="0" applyAlignment="0" applyProtection="0"/>
    <xf numFmtId="0" fontId="69" fillId="0" borderId="0"/>
    <xf numFmtId="0" fontId="100" fillId="0" borderId="0" applyNumberFormat="0" applyFill="0" applyBorder="0" applyAlignment="0" applyProtection="0"/>
    <xf numFmtId="0" fontId="69" fillId="0" borderId="0"/>
    <xf numFmtId="0" fontId="79" fillId="22" borderId="33" applyNumberFormat="0" applyAlignment="0" applyProtection="0">
      <alignment vertical="center"/>
    </xf>
    <xf numFmtId="0" fontId="69" fillId="0" borderId="0"/>
    <xf numFmtId="0" fontId="69" fillId="0" borderId="0"/>
    <xf numFmtId="0" fontId="69" fillId="0" borderId="0"/>
    <xf numFmtId="0" fontId="56" fillId="10" borderId="0" applyNumberFormat="0" applyBorder="0" applyAlignment="0" applyProtection="0">
      <alignment vertical="center"/>
    </xf>
    <xf numFmtId="0" fontId="69" fillId="0" borderId="0"/>
    <xf numFmtId="0" fontId="56" fillId="10" borderId="0" applyNumberFormat="0" applyBorder="0" applyAlignment="0" applyProtection="0">
      <alignment vertical="center"/>
    </xf>
    <xf numFmtId="0" fontId="69" fillId="0" borderId="0"/>
    <xf numFmtId="0" fontId="56" fillId="10" borderId="0" applyNumberFormat="0" applyBorder="0" applyAlignment="0" applyProtection="0">
      <alignment vertical="center"/>
    </xf>
    <xf numFmtId="0" fontId="69" fillId="0" borderId="0"/>
    <xf numFmtId="0" fontId="56" fillId="10" borderId="0" applyNumberFormat="0" applyBorder="0" applyAlignment="0" applyProtection="0">
      <alignment vertical="center"/>
    </xf>
    <xf numFmtId="0" fontId="69" fillId="0" borderId="0"/>
    <xf numFmtId="0" fontId="56" fillId="10" borderId="0" applyNumberFormat="0" applyBorder="0" applyAlignment="0" applyProtection="0">
      <alignment vertical="center"/>
    </xf>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xf numFmtId="0" fontId="100" fillId="0" borderId="0"/>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xf numFmtId="0" fontId="54" fillId="0" borderId="0"/>
    <xf numFmtId="0" fontId="54" fillId="0" borderId="0">
      <alignment vertical="center"/>
    </xf>
    <xf numFmtId="0" fontId="54" fillId="0" borderId="0">
      <alignment vertical="center"/>
    </xf>
    <xf numFmtId="0" fontId="54" fillId="0" borderId="0"/>
    <xf numFmtId="0" fontId="54" fillId="0" borderId="0"/>
    <xf numFmtId="0" fontId="54" fillId="0" borderId="0">
      <alignment vertical="center"/>
    </xf>
    <xf numFmtId="0" fontId="54" fillId="0" borderId="0">
      <alignment vertical="center"/>
    </xf>
    <xf numFmtId="0" fontId="54" fillId="0" borderId="0"/>
    <xf numFmtId="0" fontId="54" fillId="0" borderId="0"/>
    <xf numFmtId="0" fontId="54" fillId="0" borderId="0">
      <alignment vertical="center"/>
    </xf>
    <xf numFmtId="0" fontId="54" fillId="0" borderId="0">
      <alignment vertical="center"/>
    </xf>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100" fillId="0" borderId="0" applyNumberFormat="0" applyFill="0" applyBorder="0" applyAlignment="0" applyProtection="0"/>
    <xf numFmtId="0" fontId="54" fillId="0" borderId="0">
      <alignment vertical="center"/>
    </xf>
    <xf numFmtId="0" fontId="54" fillId="0" borderId="0"/>
    <xf numFmtId="0" fontId="100" fillId="0" borderId="0" applyNumberFormat="0" applyFill="0" applyBorder="0" applyAlignment="0" applyProtection="0"/>
    <xf numFmtId="0" fontId="54" fillId="0" borderId="0">
      <alignment vertical="center"/>
    </xf>
    <xf numFmtId="0" fontId="54" fillId="0" borderId="0"/>
    <xf numFmtId="0" fontId="62" fillId="0" borderId="0" applyNumberFormat="0" applyFill="0" applyBorder="0" applyAlignment="0" applyProtection="0">
      <alignment vertical="center"/>
    </xf>
    <xf numFmtId="0" fontId="54" fillId="0" borderId="0">
      <alignment vertical="center"/>
    </xf>
    <xf numFmtId="0" fontId="54" fillId="0" borderId="0"/>
    <xf numFmtId="0" fontId="62" fillId="0" borderId="0" applyNumberFormat="0" applyFill="0" applyBorder="0" applyAlignment="0" applyProtection="0">
      <alignment vertical="center"/>
    </xf>
    <xf numFmtId="0" fontId="54" fillId="0" borderId="0">
      <alignment vertical="center"/>
    </xf>
    <xf numFmtId="0" fontId="54" fillId="0" borderId="0"/>
    <xf numFmtId="0" fontId="62" fillId="0" borderId="0" applyNumberFormat="0" applyFill="0" applyBorder="0" applyAlignment="0" applyProtection="0">
      <alignment vertical="center"/>
    </xf>
    <xf numFmtId="0" fontId="54" fillId="0" borderId="0">
      <alignment vertical="center"/>
    </xf>
    <xf numFmtId="0" fontId="54" fillId="0" borderId="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54" fillId="0" borderId="0">
      <alignment vertical="center"/>
    </xf>
    <xf numFmtId="0" fontId="54" fillId="0" borderId="0"/>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100" fillId="0" borderId="0" applyNumberFormat="0" applyFill="0" applyBorder="0" applyAlignment="0" applyProtection="0"/>
    <xf numFmtId="0" fontId="70" fillId="0" borderId="34" applyNumberFormat="0" applyFill="0" applyAlignment="0" applyProtection="0">
      <alignment vertical="center"/>
    </xf>
    <xf numFmtId="0" fontId="54" fillId="0" borderId="0">
      <alignment vertical="center"/>
    </xf>
    <xf numFmtId="0" fontId="54" fillId="0" borderId="0"/>
    <xf numFmtId="0" fontId="100" fillId="0" borderId="0" applyNumberFormat="0" applyFill="0" applyBorder="0" applyAlignment="0" applyProtection="0"/>
    <xf numFmtId="0" fontId="70" fillId="0" borderId="34" applyNumberFormat="0" applyFill="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70" fillId="0" borderId="34" applyNumberFormat="0" applyFill="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37" fillId="0" borderId="35" applyNumberFormat="0" applyFill="0" applyAlignment="0" applyProtection="0">
      <alignment vertical="center"/>
    </xf>
    <xf numFmtId="0" fontId="70" fillId="0" borderId="34" applyNumberFormat="0" applyFill="0" applyAlignment="0" applyProtection="0">
      <alignment vertical="center"/>
    </xf>
    <xf numFmtId="0" fontId="54" fillId="0" borderId="0">
      <alignment vertical="center"/>
    </xf>
    <xf numFmtId="0" fontId="54" fillId="0" borderId="0"/>
    <xf numFmtId="0" fontId="37" fillId="0" borderId="35" applyNumberFormat="0" applyFill="0" applyAlignment="0" applyProtection="0">
      <alignment vertical="center"/>
    </xf>
    <xf numFmtId="0" fontId="70" fillId="0" borderId="34" applyNumberFormat="0" applyFill="0" applyAlignment="0" applyProtection="0">
      <alignment vertical="center"/>
    </xf>
    <xf numFmtId="0" fontId="54" fillId="0" borderId="0">
      <alignment vertical="center"/>
    </xf>
    <xf numFmtId="0" fontId="54" fillId="0" borderId="0"/>
    <xf numFmtId="0" fontId="37" fillId="0" borderId="35" applyNumberFormat="0" applyFill="0" applyAlignment="0" applyProtection="0">
      <alignment vertical="center"/>
    </xf>
    <xf numFmtId="0" fontId="70" fillId="0" borderId="34" applyNumberFormat="0" applyFill="0" applyAlignment="0" applyProtection="0">
      <alignment vertical="center"/>
    </xf>
    <xf numFmtId="0" fontId="54" fillId="0" borderId="0">
      <alignment vertical="center"/>
    </xf>
    <xf numFmtId="0" fontId="54" fillId="0" borderId="0"/>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xf numFmtId="0" fontId="100" fillId="0" borderId="0" applyNumberFormat="0" applyFill="0" applyBorder="0" applyAlignment="0" applyProtection="0"/>
    <xf numFmtId="0" fontId="70" fillId="0" borderId="34" applyNumberFormat="0" applyFill="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56" fillId="10" borderId="0" applyNumberFormat="0" applyBorder="0" applyAlignment="0" applyProtection="0">
      <alignment vertical="center"/>
    </xf>
    <xf numFmtId="0" fontId="54"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70" fillId="0" borderId="34" applyNumberFormat="0" applyFill="0" applyAlignment="0" applyProtection="0">
      <alignment vertical="center"/>
    </xf>
    <xf numFmtId="0" fontId="54" fillId="0" borderId="0">
      <alignment vertical="center"/>
    </xf>
    <xf numFmtId="0" fontId="54" fillId="0" borderId="0"/>
    <xf numFmtId="0" fontId="100" fillId="0" borderId="0"/>
    <xf numFmtId="0" fontId="100" fillId="0" borderId="0"/>
    <xf numFmtId="0" fontId="55" fillId="20" borderId="0" applyNumberFormat="0" applyBorder="0" applyAlignment="0" applyProtection="0">
      <alignment vertical="center"/>
    </xf>
    <xf numFmtId="0" fontId="100" fillId="0" borderId="0"/>
    <xf numFmtId="0" fontId="100" fillId="0" borderId="0"/>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xf numFmtId="0" fontId="54" fillId="0" borderId="0">
      <alignment vertical="center"/>
    </xf>
    <xf numFmtId="0" fontId="100" fillId="0" borderId="0" applyNumberFormat="0" applyFill="0" applyBorder="0" applyAlignment="0" applyProtection="0"/>
    <xf numFmtId="0" fontId="54" fillId="0" borderId="0">
      <alignment vertical="center"/>
    </xf>
    <xf numFmtId="0" fontId="55" fillId="19" borderId="0" applyNumberFormat="0" applyBorder="0" applyAlignment="0" applyProtection="0">
      <alignment vertical="center"/>
    </xf>
    <xf numFmtId="0" fontId="54" fillId="0" borderId="0">
      <alignment vertical="center"/>
    </xf>
    <xf numFmtId="0" fontId="55" fillId="19" borderId="0" applyNumberFormat="0" applyBorder="0" applyAlignment="0" applyProtection="0">
      <alignment vertical="center"/>
    </xf>
    <xf numFmtId="0" fontId="54" fillId="0" borderId="0">
      <alignment vertical="center"/>
    </xf>
    <xf numFmtId="0" fontId="55" fillId="19" borderId="0" applyNumberFormat="0" applyBorder="0" applyAlignment="0" applyProtection="0">
      <alignment vertical="center"/>
    </xf>
    <xf numFmtId="0" fontId="54" fillId="0" borderId="0">
      <alignment vertical="center"/>
    </xf>
    <xf numFmtId="0" fontId="55" fillId="19" borderId="0" applyNumberFormat="0" applyBorder="0" applyAlignment="0" applyProtection="0">
      <alignment vertical="center"/>
    </xf>
    <xf numFmtId="0" fontId="54" fillId="0" borderId="0">
      <alignment vertical="center"/>
    </xf>
    <xf numFmtId="0" fontId="55" fillId="19" borderId="0" applyNumberFormat="0" applyBorder="0" applyAlignment="0" applyProtection="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54" fillId="0" borderId="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54" fillId="0" borderId="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54" fillId="0" borderId="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54" fillId="0" borderId="0">
      <alignment vertical="center"/>
    </xf>
    <xf numFmtId="0" fontId="79" fillId="22" borderId="33" applyNumberFormat="0" applyAlignment="0" applyProtection="0">
      <alignment vertical="center"/>
    </xf>
    <xf numFmtId="0" fontId="54" fillId="0" borderId="0">
      <alignment vertical="center"/>
    </xf>
    <xf numFmtId="0" fontId="79" fillId="22" borderId="33" applyNumberFormat="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54" fillId="0" borderId="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54" fillId="0" borderId="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54" fillId="0" borderId="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4" fillId="0" borderId="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54" fillId="0" borderId="0">
      <alignment vertical="center"/>
    </xf>
    <xf numFmtId="0" fontId="55" fillId="9" borderId="0" applyNumberFormat="0" applyBorder="0" applyAlignment="0" applyProtection="0">
      <alignment vertical="center"/>
    </xf>
    <xf numFmtId="0" fontId="54" fillId="0" borderId="0">
      <alignment vertical="center"/>
    </xf>
    <xf numFmtId="0" fontId="55" fillId="9" borderId="0" applyNumberFormat="0" applyBorder="0" applyAlignment="0" applyProtection="0">
      <alignment vertical="center"/>
    </xf>
    <xf numFmtId="0" fontId="54" fillId="0" borderId="0">
      <alignment vertical="center"/>
    </xf>
    <xf numFmtId="0" fontId="55" fillId="9"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alignment vertical="center"/>
    </xf>
    <xf numFmtId="0" fontId="56" fillId="10"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79" fillId="22" borderId="33" applyNumberFormat="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64" fillId="16" borderId="33" applyNumberFormat="0" applyAlignment="0" applyProtection="0">
      <alignment vertical="center"/>
    </xf>
    <xf numFmtId="0" fontId="54" fillId="0" borderId="0"/>
    <xf numFmtId="0" fontId="64" fillId="16" borderId="33" applyNumberFormat="0" applyAlignment="0" applyProtection="0">
      <alignment vertical="center"/>
    </xf>
    <xf numFmtId="0" fontId="54" fillId="0" borderId="0"/>
    <xf numFmtId="0" fontId="64" fillId="16" borderId="33" applyNumberFormat="0" applyAlignment="0" applyProtection="0">
      <alignment vertical="center"/>
    </xf>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54" fillId="0" borderId="0"/>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54" fillId="0" borderId="0"/>
    <xf numFmtId="0" fontId="64" fillId="16" borderId="33" applyNumberFormat="0" applyAlignment="0" applyProtection="0">
      <alignment vertical="center"/>
    </xf>
    <xf numFmtId="0" fontId="54" fillId="0" borderId="0"/>
    <xf numFmtId="0" fontId="100" fillId="0" borderId="0" applyNumberFormat="0" applyFill="0" applyBorder="0" applyAlignment="0" applyProtection="0"/>
    <xf numFmtId="0" fontId="64" fillId="16" borderId="33" applyNumberFormat="0" applyAlignment="0" applyProtection="0">
      <alignment vertical="center"/>
    </xf>
    <xf numFmtId="0" fontId="54" fillId="0" borderId="0"/>
    <xf numFmtId="0" fontId="100" fillId="0" borderId="0" applyNumberFormat="0" applyFill="0" applyBorder="0" applyAlignment="0" applyProtection="0"/>
    <xf numFmtId="0" fontId="64" fillId="16" borderId="33" applyNumberFormat="0" applyAlignment="0" applyProtection="0">
      <alignment vertical="center"/>
    </xf>
    <xf numFmtId="0" fontId="54" fillId="0" borderId="0"/>
    <xf numFmtId="0" fontId="100" fillId="0" borderId="0" applyNumberFormat="0" applyFill="0" applyBorder="0" applyAlignment="0" applyProtection="0"/>
    <xf numFmtId="0" fontId="54" fillId="0" borderId="0"/>
    <xf numFmtId="0" fontId="58" fillId="10" borderId="0" applyNumberFormat="0" applyBorder="0" applyAlignment="0" applyProtection="0">
      <alignment vertical="center"/>
    </xf>
    <xf numFmtId="0" fontId="54" fillId="0" borderId="0"/>
    <xf numFmtId="0" fontId="58" fillId="10" borderId="0" applyNumberFormat="0" applyBorder="0" applyAlignment="0" applyProtection="0">
      <alignment vertical="center"/>
    </xf>
    <xf numFmtId="0" fontId="54" fillId="0" borderId="0"/>
    <xf numFmtId="0" fontId="58"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78" fillId="29" borderId="38" applyNumberFormat="0" applyAlignment="0" applyProtection="0">
      <alignment vertical="center"/>
    </xf>
    <xf numFmtId="0" fontId="54" fillId="0" borderId="0"/>
    <xf numFmtId="0" fontId="54" fillId="0" borderId="0"/>
    <xf numFmtId="0" fontId="78" fillId="29" borderId="38" applyNumberFormat="0" applyAlignment="0" applyProtection="0">
      <alignment vertical="center"/>
    </xf>
    <xf numFmtId="0" fontId="54" fillId="0" borderId="0"/>
    <xf numFmtId="0" fontId="54" fillId="0" borderId="0"/>
    <xf numFmtId="0" fontId="78" fillId="29" borderId="38" applyNumberFormat="0" applyAlignment="0" applyProtection="0">
      <alignment vertical="center"/>
    </xf>
    <xf numFmtId="0" fontId="54" fillId="0" borderId="0"/>
    <xf numFmtId="0" fontId="54" fillId="0" borderId="0"/>
    <xf numFmtId="0" fontId="78" fillId="29" borderId="38" applyNumberFormat="0" applyAlignment="0" applyProtection="0">
      <alignment vertical="center"/>
    </xf>
    <xf numFmtId="0" fontId="54" fillId="0" borderId="0"/>
    <xf numFmtId="0" fontId="54" fillId="0" borderId="0"/>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78" fillId="29" borderId="38" applyNumberFormat="0" applyAlignment="0" applyProtection="0">
      <alignment vertical="center"/>
    </xf>
    <xf numFmtId="0" fontId="54" fillId="0" borderId="0"/>
    <xf numFmtId="0" fontId="54" fillId="0" borderId="0"/>
    <xf numFmtId="0" fontId="78" fillId="29" borderId="38" applyNumberFormat="0" applyAlignment="0" applyProtection="0">
      <alignment vertical="center"/>
    </xf>
    <xf numFmtId="0" fontId="54" fillId="0" borderId="0"/>
    <xf numFmtId="0" fontId="54" fillId="0" borderId="0"/>
    <xf numFmtId="0" fontId="78" fillId="29" borderId="38" applyNumberFormat="0" applyAlignment="0" applyProtection="0">
      <alignment vertical="center"/>
    </xf>
    <xf numFmtId="0" fontId="54" fillId="0" borderId="0"/>
    <xf numFmtId="0" fontId="54" fillId="0" borderId="0"/>
    <xf numFmtId="0" fontId="78" fillId="29" borderId="38" applyNumberFormat="0" applyAlignment="0" applyProtection="0">
      <alignment vertical="center"/>
    </xf>
    <xf numFmtId="0" fontId="54" fillId="0" borderId="0"/>
    <xf numFmtId="0" fontId="54" fillId="0" borderId="0"/>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4" fillId="0" borderId="0"/>
    <xf numFmtId="0" fontId="54" fillId="0" borderId="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4" fillId="0" borderId="0"/>
    <xf numFmtId="0" fontId="54" fillId="0" borderId="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4" fillId="0" borderId="0"/>
    <xf numFmtId="0" fontId="54" fillId="0" borderId="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4" fillId="0" borderId="0"/>
    <xf numFmtId="0" fontId="54" fillId="0" borderId="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4" fillId="0" borderId="0"/>
    <xf numFmtId="0" fontId="54" fillId="0" borderId="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62" fillId="0" borderId="0" applyNumberFormat="0" applyFill="0" applyBorder="0" applyAlignment="0" applyProtection="0">
      <alignment vertical="center"/>
    </xf>
    <xf numFmtId="0" fontId="54" fillId="0" borderId="0"/>
    <xf numFmtId="0" fontId="54" fillId="0" borderId="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54" fillId="0" borderId="0"/>
    <xf numFmtId="0" fontId="54" fillId="0" borderId="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54" fillId="0" borderId="0"/>
    <xf numFmtId="0" fontId="54" fillId="0" borderId="0"/>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54" fillId="0" borderId="0"/>
    <xf numFmtId="0" fontId="54" fillId="0" borderId="0"/>
    <xf numFmtId="0" fontId="64" fillId="16" borderId="33" applyNumberFormat="0" applyAlignment="0" applyProtection="0">
      <alignment vertical="center"/>
    </xf>
    <xf numFmtId="0" fontId="54" fillId="0" borderId="0"/>
    <xf numFmtId="0" fontId="54" fillId="0" borderId="0"/>
    <xf numFmtId="0" fontId="64" fillId="16" borderId="33" applyNumberFormat="0" applyAlignment="0" applyProtection="0">
      <alignment vertical="center"/>
    </xf>
    <xf numFmtId="0" fontId="54" fillId="0" borderId="0"/>
    <xf numFmtId="0" fontId="54" fillId="0" borderId="0"/>
    <xf numFmtId="0" fontId="64" fillId="16" borderId="33" applyNumberFormat="0" applyAlignment="0" applyProtection="0">
      <alignment vertical="center"/>
    </xf>
    <xf numFmtId="0" fontId="54" fillId="0" borderId="0"/>
    <xf numFmtId="0" fontId="54" fillId="0" borderId="0"/>
    <xf numFmtId="0" fontId="64" fillId="16" borderId="33" applyNumberFormat="0" applyAlignment="0" applyProtection="0">
      <alignment vertical="center"/>
    </xf>
    <xf numFmtId="0" fontId="54" fillId="0" borderId="0"/>
    <xf numFmtId="0" fontId="54" fillId="0" borderId="0"/>
    <xf numFmtId="0" fontId="54" fillId="7" borderId="30" applyNumberFormat="0" applyFont="0" applyAlignment="0" applyProtection="0">
      <alignment vertical="center"/>
    </xf>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62" fillId="0" borderId="0" applyNumberFormat="0" applyFill="0" applyBorder="0" applyAlignment="0" applyProtection="0">
      <alignment vertical="center"/>
    </xf>
    <xf numFmtId="0" fontId="54" fillId="0" borderId="0"/>
    <xf numFmtId="0" fontId="54" fillId="0" borderId="0"/>
    <xf numFmtId="0" fontId="62" fillId="0" borderId="0" applyNumberFormat="0" applyFill="0" applyBorder="0" applyAlignment="0" applyProtection="0">
      <alignment vertical="center"/>
    </xf>
    <xf numFmtId="0" fontId="54" fillId="0" borderId="0"/>
    <xf numFmtId="0" fontId="54" fillId="0" borderId="0"/>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54" fillId="0" borderId="0"/>
    <xf numFmtId="0" fontId="54" fillId="0" borderId="0"/>
    <xf numFmtId="0" fontId="64" fillId="16" borderId="33" applyNumberFormat="0" applyAlignment="0" applyProtection="0">
      <alignment vertical="center"/>
    </xf>
    <xf numFmtId="0" fontId="54" fillId="0" borderId="0"/>
    <xf numFmtId="0" fontId="54" fillId="0" borderId="0"/>
    <xf numFmtId="0" fontId="64" fillId="16" borderId="33" applyNumberFormat="0" applyAlignment="0" applyProtection="0">
      <alignment vertical="center"/>
    </xf>
    <xf numFmtId="0" fontId="54" fillId="0" borderId="0"/>
    <xf numFmtId="0" fontId="54" fillId="0" borderId="0"/>
    <xf numFmtId="0" fontId="64" fillId="16" borderId="33" applyNumberFormat="0" applyAlignment="0" applyProtection="0">
      <alignment vertical="center"/>
    </xf>
    <xf numFmtId="0" fontId="54" fillId="0" borderId="0"/>
    <xf numFmtId="0" fontId="54" fillId="0" borderId="0"/>
    <xf numFmtId="0" fontId="64" fillId="16" borderId="33" applyNumberFormat="0" applyAlignment="0" applyProtection="0">
      <alignment vertical="center"/>
    </xf>
    <xf numFmtId="0" fontId="54" fillId="0" borderId="0"/>
    <xf numFmtId="0" fontId="54" fillId="0" borderId="0"/>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56" fillId="10" borderId="0" applyNumberFormat="0" applyBorder="0" applyAlignment="0" applyProtection="0">
      <alignment vertical="center"/>
    </xf>
    <xf numFmtId="0" fontId="54" fillId="0" borderId="0"/>
    <xf numFmtId="0" fontId="54" fillId="0" borderId="0"/>
    <xf numFmtId="0" fontId="100"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0" fillId="0" borderId="0" applyNumberFormat="0" applyFill="0" applyBorder="0" applyAlignment="0" applyProtection="0"/>
    <xf numFmtId="0" fontId="9" fillId="0" borderId="0"/>
    <xf numFmtId="0" fontId="9" fillId="0" borderId="0"/>
    <xf numFmtId="0" fontId="9" fillId="0" borderId="0"/>
    <xf numFmtId="0" fontId="9"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5" fillId="31" borderId="0" applyNumberFormat="0" applyBorder="0" applyAlignment="0" applyProtection="0">
      <alignment vertical="center"/>
    </xf>
    <xf numFmtId="0" fontId="100" fillId="0" borderId="0" applyNumberFormat="0" applyFill="0" applyBorder="0" applyAlignment="0" applyProtection="0"/>
    <xf numFmtId="0" fontId="55" fillId="31" borderId="0" applyNumberFormat="0" applyBorder="0" applyAlignment="0" applyProtection="0">
      <alignment vertical="center"/>
    </xf>
    <xf numFmtId="0" fontId="100" fillId="0" borderId="0" applyNumberFormat="0" applyFill="0" applyBorder="0" applyAlignment="0" applyProtection="0"/>
    <xf numFmtId="0" fontId="55" fillId="31"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54" fillId="0" borderId="0"/>
    <xf numFmtId="0" fontId="54" fillId="0" borderId="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78" fillId="29" borderId="38" applyNumberFormat="0" applyAlignment="0" applyProtection="0">
      <alignment vertical="center"/>
    </xf>
    <xf numFmtId="0" fontId="54" fillId="0" borderId="0"/>
    <xf numFmtId="0" fontId="78" fillId="29" borderId="38" applyNumberFormat="0" applyAlignment="0" applyProtection="0">
      <alignment vertical="center"/>
    </xf>
    <xf numFmtId="0" fontId="54" fillId="0" borderId="0"/>
    <xf numFmtId="0" fontId="78" fillId="29" borderId="38" applyNumberFormat="0" applyAlignment="0" applyProtection="0">
      <alignment vertical="center"/>
    </xf>
    <xf numFmtId="0" fontId="54" fillId="0" borderId="0"/>
    <xf numFmtId="0" fontId="78" fillId="29" borderId="38" applyNumberFormat="0" applyAlignment="0" applyProtection="0">
      <alignment vertical="center"/>
    </xf>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78" fillId="29" borderId="38" applyNumberFormat="0" applyAlignment="0" applyProtection="0">
      <alignment vertical="center"/>
    </xf>
    <xf numFmtId="0" fontId="78" fillId="29" borderId="38" applyNumberFormat="0" applyAlignment="0" applyProtection="0">
      <alignment vertical="center"/>
    </xf>
    <xf numFmtId="0" fontId="54" fillId="0" borderId="0"/>
    <xf numFmtId="0" fontId="54" fillId="0" borderId="0"/>
    <xf numFmtId="0" fontId="54" fillId="0" borderId="0"/>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xf numFmtId="0" fontId="100" fillId="0" borderId="0" applyNumberFormat="0" applyFill="0" applyBorder="0" applyAlignment="0" applyProtection="0"/>
    <xf numFmtId="0" fontId="54" fillId="0" borderId="0"/>
    <xf numFmtId="0" fontId="54" fillId="0" borderId="0"/>
    <xf numFmtId="0" fontId="54" fillId="0" borderId="0"/>
    <xf numFmtId="0" fontId="100" fillId="0" borderId="0" applyNumberFormat="0" applyFill="0" applyBorder="0" applyAlignment="0" applyProtection="0"/>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84" fillId="22" borderId="40" applyNumberFormat="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54" fillId="0" borderId="0"/>
    <xf numFmtId="0" fontId="84" fillId="22" borderId="40" applyNumberFormat="0" applyAlignment="0" applyProtection="0">
      <alignment vertical="center"/>
    </xf>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56" fillId="10" borderId="0" applyNumberFormat="0" applyBorder="0" applyAlignment="0" applyProtection="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4" fillId="0" borderId="0"/>
    <xf numFmtId="0" fontId="9" fillId="0" borderId="0">
      <alignment vertical="center"/>
    </xf>
    <xf numFmtId="0" fontId="54" fillId="0" borderId="0"/>
    <xf numFmtId="0" fontId="9" fillId="0" borderId="0">
      <alignment vertical="center"/>
    </xf>
    <xf numFmtId="0" fontId="54" fillId="0" borderId="0"/>
    <xf numFmtId="0" fontId="9" fillId="0" borderId="0">
      <alignment vertical="center"/>
    </xf>
    <xf numFmtId="0" fontId="54" fillId="0" borderId="0"/>
    <xf numFmtId="0" fontId="9" fillId="0" borderId="0">
      <alignment vertical="center"/>
    </xf>
    <xf numFmtId="0" fontId="54" fillId="0" borderId="0"/>
    <xf numFmtId="0" fontId="9" fillId="0" borderId="0">
      <alignment vertical="center"/>
    </xf>
    <xf numFmtId="0" fontId="54" fillId="0" borderId="0"/>
    <xf numFmtId="0" fontId="9" fillId="0" borderId="0">
      <alignment vertical="center"/>
    </xf>
    <xf numFmtId="0" fontId="54" fillId="0" borderId="0"/>
    <xf numFmtId="0" fontId="9" fillId="0" borderId="0">
      <alignment vertical="center"/>
    </xf>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 fillId="0" borderId="0">
      <alignment vertical="center"/>
    </xf>
    <xf numFmtId="0" fontId="54" fillId="0" borderId="0"/>
    <xf numFmtId="0" fontId="9" fillId="0" borderId="0">
      <alignment vertical="center"/>
    </xf>
    <xf numFmtId="0" fontId="54" fillId="0" borderId="0"/>
    <xf numFmtId="0" fontId="9" fillId="0" borderId="0">
      <alignment vertical="center"/>
    </xf>
    <xf numFmtId="0" fontId="54" fillId="0" borderId="0"/>
    <xf numFmtId="0" fontId="9" fillId="0" borderId="0">
      <alignment vertical="center"/>
    </xf>
    <xf numFmtId="0" fontId="54" fillId="0" borderId="0"/>
    <xf numFmtId="0" fontId="9" fillId="0" borderId="0">
      <alignment vertical="center"/>
    </xf>
    <xf numFmtId="0" fontId="100" fillId="0" borderId="0" applyNumberFormat="0" applyFill="0" applyBorder="0" applyAlignment="0" applyProtection="0"/>
    <xf numFmtId="0" fontId="69" fillId="0" borderId="0"/>
    <xf numFmtId="0" fontId="56" fillId="10" borderId="0" applyNumberFormat="0" applyBorder="0" applyAlignment="0" applyProtection="0">
      <alignment vertical="center"/>
    </xf>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xf numFmtId="0" fontId="54" fillId="0" borderId="0"/>
    <xf numFmtId="0" fontId="67" fillId="17" borderId="0" applyNumberFormat="0" applyBorder="0" applyAlignment="0" applyProtection="0">
      <alignment vertical="center"/>
    </xf>
    <xf numFmtId="0" fontId="54" fillId="0" borderId="0"/>
    <xf numFmtId="0" fontId="67" fillId="17" borderId="0" applyNumberFormat="0" applyBorder="0" applyAlignment="0" applyProtection="0">
      <alignment vertical="center"/>
    </xf>
    <xf numFmtId="0" fontId="54" fillId="0" borderId="0"/>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69" fillId="0" borderId="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00" fillId="0" borderId="0" applyNumberFormat="0" applyFill="0" applyBorder="0" applyAlignment="0" applyProtection="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5" fillId="0" borderId="0"/>
    <xf numFmtId="0" fontId="65" fillId="0" borderId="0"/>
    <xf numFmtId="0" fontId="65" fillId="0" borderId="0"/>
    <xf numFmtId="0" fontId="65" fillId="0" borderId="0"/>
    <xf numFmtId="0" fontId="65"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5" fillId="0" borderId="0"/>
    <xf numFmtId="0" fontId="65" fillId="0" borderId="0"/>
    <xf numFmtId="0" fontId="65" fillId="0" borderId="0"/>
    <xf numFmtId="0" fontId="65"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54" fillId="0" borderId="0"/>
    <xf numFmtId="0" fontId="55" fillId="20" borderId="0" applyNumberFormat="0" applyBorder="0" applyAlignment="0" applyProtection="0">
      <alignment vertical="center"/>
    </xf>
    <xf numFmtId="0" fontId="54" fillId="0" borderId="0"/>
    <xf numFmtId="0" fontId="55" fillId="20" borderId="0" applyNumberFormat="0" applyBorder="0" applyAlignment="0" applyProtection="0">
      <alignment vertical="center"/>
    </xf>
    <xf numFmtId="0" fontId="54" fillId="0" borderId="0"/>
    <xf numFmtId="0" fontId="55" fillId="20" borderId="0" applyNumberFormat="0" applyBorder="0" applyAlignment="0" applyProtection="0">
      <alignment vertical="center"/>
    </xf>
    <xf numFmtId="0" fontId="54" fillId="0" borderId="0"/>
    <xf numFmtId="0" fontId="55" fillId="20" borderId="0" applyNumberFormat="0" applyBorder="0" applyAlignment="0" applyProtection="0">
      <alignment vertical="center"/>
    </xf>
    <xf numFmtId="0" fontId="100" fillId="0" borderId="0" applyNumberFormat="0" applyFill="0" applyBorder="0" applyAlignment="0" applyProtection="0"/>
    <xf numFmtId="0" fontId="69" fillId="0" borderId="0"/>
    <xf numFmtId="0" fontId="69" fillId="0" borderId="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69" fillId="0" borderId="0"/>
    <xf numFmtId="0" fontId="69" fillId="0" borderId="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69" fillId="0" borderId="0"/>
    <xf numFmtId="0" fontId="69" fillId="0" borderId="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69" fillId="0" borderId="0"/>
    <xf numFmtId="0" fontId="69" fillId="0" borderId="0"/>
    <xf numFmtId="0" fontId="56" fillId="10" borderId="0" applyNumberFormat="0" applyBorder="0" applyAlignment="0" applyProtection="0">
      <alignment vertical="center"/>
    </xf>
    <xf numFmtId="0" fontId="69" fillId="0" borderId="0"/>
    <xf numFmtId="0" fontId="69"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00" fillId="0" borderId="0" applyNumberFormat="0" applyFill="0" applyBorder="0" applyAlignment="0" applyProtection="0"/>
    <xf numFmtId="0" fontId="54" fillId="0" borderId="0">
      <alignment vertical="center"/>
    </xf>
    <xf numFmtId="0" fontId="100" fillId="0" borderId="0" applyNumberFormat="0" applyFill="0" applyBorder="0" applyAlignment="0" applyProtection="0"/>
    <xf numFmtId="0" fontId="54" fillId="0" borderId="0">
      <alignment vertical="center"/>
    </xf>
    <xf numFmtId="0" fontId="67" fillId="17" borderId="0" applyNumberFormat="0" applyBorder="0" applyAlignment="0" applyProtection="0">
      <alignment vertical="center"/>
    </xf>
    <xf numFmtId="0" fontId="54" fillId="0" borderId="0">
      <alignment vertical="center"/>
    </xf>
    <xf numFmtId="0" fontId="67" fillId="17" borderId="0" applyNumberFormat="0" applyBorder="0" applyAlignment="0" applyProtection="0">
      <alignment vertical="center"/>
    </xf>
    <xf numFmtId="0" fontId="54" fillId="0" borderId="0">
      <alignment vertical="center"/>
    </xf>
    <xf numFmtId="0" fontId="67" fillId="17" borderId="0" applyNumberFormat="0" applyBorder="0" applyAlignment="0" applyProtection="0">
      <alignment vertical="center"/>
    </xf>
    <xf numFmtId="0" fontId="54" fillId="0" borderId="0">
      <alignment vertical="center"/>
    </xf>
    <xf numFmtId="0" fontId="67" fillId="17" borderId="0" applyNumberFormat="0" applyBorder="0" applyAlignment="0" applyProtection="0">
      <alignment vertical="center"/>
    </xf>
    <xf numFmtId="0" fontId="54" fillId="0" borderId="0">
      <alignment vertical="center"/>
    </xf>
    <xf numFmtId="0" fontId="67" fillId="17" borderId="0" applyNumberFormat="0" applyBorder="0" applyAlignment="0" applyProtection="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5" fillId="18" borderId="0" applyNumberFormat="0" applyBorder="0" applyAlignment="0" applyProtection="0">
      <alignment vertical="center"/>
    </xf>
    <xf numFmtId="0" fontId="54" fillId="0" borderId="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100" fillId="0" borderId="0" applyNumberFormat="0" applyFill="0" applyBorder="0" applyAlignment="0" applyProtection="0"/>
    <xf numFmtId="0" fontId="54" fillId="0" borderId="0">
      <alignment vertical="center"/>
    </xf>
    <xf numFmtId="0" fontId="100" fillId="0" borderId="0" applyNumberFormat="0" applyFill="0" applyBorder="0" applyAlignment="0" applyProtection="0"/>
    <xf numFmtId="0" fontId="54" fillId="0" borderId="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54" fillId="0" borderId="0">
      <alignment vertical="center"/>
    </xf>
    <xf numFmtId="0" fontId="54" fillId="7" borderId="30" applyNumberFormat="0" applyFont="0" applyAlignment="0" applyProtection="0">
      <alignment vertical="center"/>
    </xf>
    <xf numFmtId="0" fontId="54" fillId="0" borderId="0">
      <alignment vertical="center"/>
    </xf>
    <xf numFmtId="0" fontId="54" fillId="7" borderId="30" applyNumberFormat="0" applyFont="0" applyAlignment="0" applyProtection="0">
      <alignment vertical="center"/>
    </xf>
    <xf numFmtId="0" fontId="54" fillId="0" borderId="0">
      <alignment vertical="center"/>
    </xf>
    <xf numFmtId="0" fontId="54" fillId="7" borderId="30" applyNumberFormat="0" applyFont="0" applyAlignment="0" applyProtection="0">
      <alignment vertical="center"/>
    </xf>
    <xf numFmtId="0" fontId="54" fillId="0" borderId="0">
      <alignment vertical="center"/>
    </xf>
    <xf numFmtId="0" fontId="54" fillId="7" borderId="30" applyNumberFormat="0" applyFont="0" applyAlignment="0" applyProtection="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5" fillId="18" borderId="0" applyNumberFormat="0" applyBorder="0" applyAlignment="0" applyProtection="0">
      <alignment vertical="center"/>
    </xf>
    <xf numFmtId="0" fontId="54" fillId="0" borderId="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0" fillId="0" borderId="0" applyNumberFormat="0" applyFill="0" applyBorder="0" applyAlignment="0" applyProtection="0"/>
    <xf numFmtId="0" fontId="69" fillId="0" borderId="0"/>
    <xf numFmtId="0" fontId="69" fillId="0" borderId="0"/>
    <xf numFmtId="0" fontId="56" fillId="10" borderId="0" applyNumberFormat="0" applyBorder="0" applyAlignment="0" applyProtection="0">
      <alignment vertical="center"/>
    </xf>
    <xf numFmtId="0" fontId="69" fillId="0" borderId="0"/>
    <xf numFmtId="0" fontId="69" fillId="0" borderId="0"/>
    <xf numFmtId="0" fontId="100" fillId="0" borderId="0" applyNumberFormat="0" applyFill="0" applyBorder="0" applyAlignment="0" applyProtection="0"/>
    <xf numFmtId="0" fontId="69" fillId="0" borderId="0"/>
    <xf numFmtId="0" fontId="69" fillId="0" borderId="0"/>
    <xf numFmtId="0" fontId="100" fillId="0" borderId="0" applyNumberFormat="0" applyFill="0" applyBorder="0" applyAlignment="0" applyProtection="0"/>
    <xf numFmtId="0" fontId="69" fillId="0" borderId="0"/>
    <xf numFmtId="0" fontId="69" fillId="0" borderId="0"/>
    <xf numFmtId="0" fontId="100" fillId="0" borderId="0" applyNumberFormat="0" applyFill="0" applyBorder="0" applyAlignment="0" applyProtection="0"/>
    <xf numFmtId="0" fontId="69" fillId="0" borderId="0"/>
    <xf numFmtId="0" fontId="69" fillId="0" borderId="0"/>
    <xf numFmtId="0" fontId="55" fillId="20" borderId="0" applyNumberFormat="0" applyBorder="0" applyAlignment="0" applyProtection="0">
      <alignment vertical="center"/>
    </xf>
    <xf numFmtId="0" fontId="100" fillId="0" borderId="0" applyNumberFormat="0" applyFill="0" applyBorder="0" applyAlignment="0" applyProtection="0"/>
    <xf numFmtId="0" fontId="54" fillId="0" borderId="0"/>
    <xf numFmtId="0" fontId="54"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xf numFmtId="0" fontId="54" fillId="0" borderId="0"/>
    <xf numFmtId="0" fontId="54" fillId="0" borderId="0"/>
    <xf numFmtId="0" fontId="54" fillId="0" borderId="0"/>
    <xf numFmtId="0" fontId="69" fillId="0" borderId="0"/>
    <xf numFmtId="0" fontId="55" fillId="20" borderId="0" applyNumberFormat="0" applyBorder="0" applyAlignment="0" applyProtection="0">
      <alignment vertical="center"/>
    </xf>
    <xf numFmtId="0" fontId="69" fillId="0" borderId="0"/>
    <xf numFmtId="0" fontId="55" fillId="20" borderId="0" applyNumberFormat="0" applyBorder="0" applyAlignment="0" applyProtection="0">
      <alignment vertical="center"/>
    </xf>
    <xf numFmtId="0" fontId="69" fillId="0" borderId="0"/>
    <xf numFmtId="0" fontId="55" fillId="20" borderId="0" applyNumberFormat="0" applyBorder="0" applyAlignment="0" applyProtection="0">
      <alignment vertical="center"/>
    </xf>
    <xf numFmtId="0" fontId="69" fillId="0" borderId="0"/>
    <xf numFmtId="0" fontId="55" fillId="20" borderId="0" applyNumberFormat="0" applyBorder="0" applyAlignment="0" applyProtection="0">
      <alignment vertical="center"/>
    </xf>
    <xf numFmtId="0" fontId="69" fillId="0" borderId="0"/>
    <xf numFmtId="0" fontId="54" fillId="0" borderId="0"/>
    <xf numFmtId="0" fontId="37" fillId="0" borderId="35" applyNumberFormat="0" applyFill="0" applyAlignment="0" applyProtection="0">
      <alignment vertical="center"/>
    </xf>
    <xf numFmtId="0" fontId="65" fillId="0" borderId="0"/>
    <xf numFmtId="0" fontId="62" fillId="0" borderId="0" applyNumberFormat="0" applyFill="0" applyBorder="0" applyAlignment="0" applyProtection="0">
      <alignment vertical="center"/>
    </xf>
    <xf numFmtId="0" fontId="69" fillId="0" borderId="0"/>
    <xf numFmtId="0" fontId="54" fillId="0" borderId="0"/>
    <xf numFmtId="0" fontId="84" fillId="22" borderId="40" applyNumberFormat="0" applyAlignment="0" applyProtection="0">
      <alignment vertical="center"/>
    </xf>
    <xf numFmtId="0" fontId="54" fillId="0" borderId="0"/>
    <xf numFmtId="0" fontId="54" fillId="0" borderId="0">
      <alignment vertical="center"/>
    </xf>
    <xf numFmtId="0" fontId="39" fillId="0" borderId="0"/>
    <xf numFmtId="0" fontId="39" fillId="0" borderId="0"/>
    <xf numFmtId="0" fontId="54" fillId="0" borderId="0">
      <alignment vertical="center"/>
    </xf>
    <xf numFmtId="0" fontId="54" fillId="0" borderId="0">
      <alignment vertical="center"/>
    </xf>
    <xf numFmtId="0" fontId="98" fillId="0" borderId="0"/>
    <xf numFmtId="0" fontId="54" fillId="0" borderId="0"/>
    <xf numFmtId="0" fontId="56" fillId="10" borderId="0" applyNumberFormat="0" applyBorder="0" applyAlignment="0" applyProtection="0">
      <alignment vertical="center"/>
    </xf>
    <xf numFmtId="0" fontId="60" fillId="0" borderId="0"/>
    <xf numFmtId="0" fontId="54" fillId="0" borderId="0"/>
    <xf numFmtId="0" fontId="69" fillId="0" borderId="0" applyProtection="0">
      <alignment vertical="center"/>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100" fillId="0" borderId="0" applyNumberFormat="0" applyFill="0" applyBorder="0" applyAlignment="0" applyProtection="0"/>
    <xf numFmtId="0" fontId="87" fillId="0" borderId="0" applyNumberFormat="0" applyFill="0" applyBorder="0" applyAlignment="0" applyProtection="0">
      <alignment vertical="top"/>
      <protection locked="0"/>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87" fillId="0" borderId="0" applyNumberFormat="0" applyFill="0" applyBorder="0" applyAlignment="0" applyProtection="0">
      <alignment vertical="top"/>
      <protection locked="0"/>
    </xf>
    <xf numFmtId="0" fontId="100" fillId="0" borderId="0" applyNumberFormat="0" applyFill="0" applyBorder="0" applyAlignment="0" applyProtection="0"/>
    <xf numFmtId="0" fontId="56" fillId="10" borderId="0" applyNumberFormat="0" applyBorder="0" applyAlignment="0" applyProtection="0">
      <alignment vertical="center"/>
    </xf>
    <xf numFmtId="0" fontId="87" fillId="0" borderId="0" applyNumberFormat="0" applyFill="0" applyBorder="0" applyAlignment="0" applyProtection="0">
      <alignment vertical="top"/>
      <protection locked="0"/>
    </xf>
    <xf numFmtId="0" fontId="56" fillId="10" borderId="0" applyNumberFormat="0" applyBorder="0" applyAlignment="0" applyProtection="0">
      <alignment vertical="center"/>
    </xf>
    <xf numFmtId="0" fontId="87" fillId="0" borderId="0" applyNumberFormat="0" applyFill="0" applyBorder="0" applyAlignment="0" applyProtection="0">
      <alignment vertical="top"/>
      <protection locked="0"/>
    </xf>
    <xf numFmtId="0" fontId="100" fillId="0" borderId="0" applyNumberFormat="0" applyFill="0" applyBorder="0" applyAlignment="0" applyProtection="0"/>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8" fillId="10" borderId="0" applyNumberFormat="0" applyBorder="0" applyAlignment="0" applyProtection="0"/>
    <xf numFmtId="0" fontId="55" fillId="31" borderId="0" applyNumberFormat="0" applyBorder="0" applyAlignment="0" applyProtection="0">
      <alignment vertical="center"/>
    </xf>
    <xf numFmtId="0" fontId="58" fillId="10" borderId="0" applyNumberFormat="0" applyBorder="0" applyAlignment="0" applyProtection="0"/>
    <xf numFmtId="0" fontId="55" fillId="31" borderId="0" applyNumberFormat="0" applyBorder="0" applyAlignment="0" applyProtection="0">
      <alignment vertical="center"/>
    </xf>
    <xf numFmtId="0" fontId="58" fillId="10" borderId="0" applyNumberFormat="0" applyBorder="0" applyAlignment="0" applyProtection="0"/>
    <xf numFmtId="0" fontId="55" fillId="31" borderId="0" applyNumberFormat="0" applyBorder="0" applyAlignment="0" applyProtection="0">
      <alignment vertical="center"/>
    </xf>
    <xf numFmtId="0" fontId="58" fillId="10" borderId="0" applyNumberFormat="0" applyBorder="0" applyAlignment="0" applyProtection="0"/>
    <xf numFmtId="0" fontId="55" fillId="31" borderId="0" applyNumberFormat="0" applyBorder="0" applyAlignment="0" applyProtection="0">
      <alignment vertical="center"/>
    </xf>
    <xf numFmtId="0" fontId="58" fillId="10" borderId="0" applyNumberFormat="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8" fillId="10" borderId="0" applyNumberFormat="0" applyBorder="0" applyAlignment="0" applyProtection="0">
      <alignment vertical="center"/>
    </xf>
    <xf numFmtId="0" fontId="56" fillId="10" borderId="0" applyNumberFormat="0" applyBorder="0" applyAlignment="0" applyProtection="0">
      <alignment vertical="center"/>
    </xf>
    <xf numFmtId="0" fontId="58" fillId="10" borderId="0" applyNumberFormat="0" applyBorder="0" applyAlignment="0" applyProtection="0">
      <alignment vertical="center"/>
    </xf>
    <xf numFmtId="0" fontId="56" fillId="10" borderId="0" applyNumberFormat="0" applyBorder="0" applyAlignment="0" applyProtection="0">
      <alignment vertical="center"/>
    </xf>
    <xf numFmtId="0" fontId="58" fillId="10" borderId="0" applyNumberFormat="0" applyBorder="0" applyAlignment="0" applyProtection="0">
      <alignment vertical="center"/>
    </xf>
    <xf numFmtId="0" fontId="56" fillId="10" borderId="0" applyNumberFormat="0" applyBorder="0" applyAlignment="0" applyProtection="0">
      <alignment vertical="center"/>
    </xf>
    <xf numFmtId="0" fontId="58" fillId="10" borderId="0" applyNumberFormat="0" applyBorder="0" applyAlignment="0" applyProtection="0">
      <alignment vertical="center"/>
    </xf>
    <xf numFmtId="0" fontId="56" fillId="10" borderId="0" applyNumberFormat="0" applyBorder="0" applyAlignment="0" applyProtection="0">
      <alignment vertical="center"/>
    </xf>
    <xf numFmtId="0" fontId="58"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100" fillId="0" borderId="0" applyNumberFormat="0" applyFill="0" applyBorder="0" applyAlignment="0" applyProtection="0"/>
    <xf numFmtId="187" fontId="9" fillId="0" borderId="0" applyFont="0" applyFill="0" applyBorder="0" applyAlignment="0" applyProtection="0">
      <alignment vertical="center"/>
    </xf>
    <xf numFmtId="0" fontId="58" fillId="10" borderId="0" applyNumberFormat="0" applyBorder="0" applyAlignment="0" applyProtection="0">
      <alignment vertical="center"/>
    </xf>
    <xf numFmtId="0" fontId="67" fillId="17" borderId="0" applyNumberFormat="0" applyBorder="0" applyAlignment="0" applyProtection="0">
      <alignment vertical="center"/>
    </xf>
    <xf numFmtId="0" fontId="58" fillId="10"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8" fillId="10" borderId="0" applyNumberFormat="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43" fontId="54" fillId="0" borderId="0" applyFont="0" applyFill="0" applyBorder="0" applyAlignment="0" applyProtection="0">
      <alignment vertical="center"/>
    </xf>
    <xf numFmtId="0" fontId="56" fillId="10" borderId="0" applyNumberFormat="0" applyBorder="0" applyAlignment="0" applyProtection="0">
      <alignment vertical="center"/>
    </xf>
    <xf numFmtId="43" fontId="54" fillId="0" borderId="0" applyFon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43" fontId="54" fillId="0" borderId="0" applyFont="0" applyFill="0" applyBorder="0" applyAlignment="0" applyProtection="0">
      <alignment vertical="center"/>
    </xf>
    <xf numFmtId="0" fontId="56" fillId="10" borderId="0" applyNumberFormat="0" applyBorder="0" applyAlignment="0" applyProtection="0">
      <alignment vertical="center"/>
    </xf>
    <xf numFmtId="43" fontId="54" fillId="0" borderId="0" applyFont="0" applyFill="0" applyBorder="0" applyAlignment="0" applyProtection="0">
      <alignment vertical="center"/>
    </xf>
    <xf numFmtId="0" fontId="56" fillId="10" borderId="0" applyNumberFormat="0" applyBorder="0" applyAlignment="0" applyProtection="0">
      <alignment vertical="center"/>
    </xf>
    <xf numFmtId="43" fontId="54" fillId="0" borderId="0" applyFont="0" applyFill="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187" fontId="9" fillId="0" borderId="0" applyFont="0" applyFill="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60" fillId="0" borderId="0"/>
    <xf numFmtId="0" fontId="56" fillId="10" borderId="0" applyNumberFormat="0" applyBorder="0" applyAlignment="0" applyProtection="0">
      <alignment vertical="center"/>
    </xf>
    <xf numFmtId="0" fontId="60" fillId="0" borderId="0"/>
    <xf numFmtId="0" fontId="56" fillId="10" borderId="0" applyNumberFormat="0" applyBorder="0" applyAlignment="0" applyProtection="0">
      <alignment vertical="center"/>
    </xf>
    <xf numFmtId="0" fontId="60" fillId="0" borderId="0"/>
    <xf numFmtId="0" fontId="56" fillId="10" borderId="0" applyNumberFormat="0" applyBorder="0" applyAlignment="0" applyProtection="0">
      <alignment vertical="center"/>
    </xf>
    <xf numFmtId="0" fontId="60" fillId="0" borderId="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43" fontId="54" fillId="0" borderId="0" applyFon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185" fontId="54" fillId="0" borderId="0" applyFon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185" fontId="54" fillId="0" borderId="0" applyFon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185" fontId="54" fillId="0" borderId="0" applyFon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61" fillId="0" borderId="0" applyNumberForma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31" borderId="0" applyNumberFormat="0" applyBorder="0" applyAlignment="0" applyProtection="0">
      <alignment vertical="center"/>
    </xf>
    <xf numFmtId="0" fontId="100" fillId="0" borderId="0" applyNumberFormat="0" applyFill="0" applyBorder="0" applyAlignment="0" applyProtection="0"/>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78" fillId="29" borderId="38" applyNumberFormat="0" applyAlignment="0" applyProtection="0">
      <alignment vertical="center"/>
    </xf>
    <xf numFmtId="0" fontId="56" fillId="10" borderId="0" applyNumberFormat="0" applyBorder="0" applyAlignment="0" applyProtection="0">
      <alignment vertical="center"/>
    </xf>
    <xf numFmtId="0" fontId="78" fillId="29" borderId="38"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190" fontId="69" fillId="0" borderId="28" applyFill="0" applyProtection="0">
      <alignment horizontal="right"/>
    </xf>
    <xf numFmtId="0" fontId="56" fillId="10" borderId="0" applyNumberFormat="0" applyBorder="0" applyAlignment="0" applyProtection="0">
      <alignment vertical="center"/>
    </xf>
    <xf numFmtId="190" fontId="69" fillId="0" borderId="28" applyFill="0" applyProtection="0">
      <alignment horizontal="right"/>
    </xf>
    <xf numFmtId="0" fontId="56" fillId="10" borderId="0" applyNumberFormat="0" applyBorder="0" applyAlignment="0" applyProtection="0">
      <alignment vertical="center"/>
    </xf>
    <xf numFmtId="190" fontId="69" fillId="0" borderId="28" applyFill="0" applyProtection="0">
      <alignment horizontal="right"/>
    </xf>
    <xf numFmtId="0" fontId="56" fillId="10" borderId="0" applyNumberFormat="0" applyBorder="0" applyAlignment="0" applyProtection="0">
      <alignment vertical="center"/>
    </xf>
    <xf numFmtId="190" fontId="69" fillId="0" borderId="28" applyFill="0" applyProtection="0">
      <alignment horizontal="right"/>
    </xf>
    <xf numFmtId="0" fontId="56" fillId="10" borderId="0" applyNumberFormat="0" applyBorder="0" applyAlignment="0" applyProtection="0">
      <alignment vertical="center"/>
    </xf>
    <xf numFmtId="190" fontId="69" fillId="0" borderId="28" applyFill="0" applyProtection="0">
      <alignment horizontal="right"/>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84" fillId="22" borderId="40" applyNumberFormat="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56" fillId="10" borderId="0" applyNumberFormat="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1" fontId="69" fillId="0" borderId="28" applyFill="0" applyProtection="0">
      <alignment horizontal="center"/>
    </xf>
    <xf numFmtId="0" fontId="100" fillId="0" borderId="0" applyNumberFormat="0" applyFill="0" applyBorder="0" applyAlignment="0" applyProtection="0"/>
    <xf numFmtId="1" fontId="69" fillId="0" borderId="28" applyFill="0" applyProtection="0">
      <alignment horizontal="center"/>
    </xf>
    <xf numFmtId="0" fontId="56" fillId="10" borderId="0" applyNumberFormat="0" applyBorder="0" applyAlignment="0" applyProtection="0">
      <alignment vertical="center"/>
    </xf>
    <xf numFmtId="1" fontId="69" fillId="0" borderId="28" applyFill="0" applyProtection="0">
      <alignment horizontal="center"/>
    </xf>
    <xf numFmtId="0" fontId="56" fillId="10" borderId="0" applyNumberFormat="0" applyBorder="0" applyAlignment="0" applyProtection="0">
      <alignment vertical="center"/>
    </xf>
    <xf numFmtId="1" fontId="69" fillId="0" borderId="28" applyFill="0" applyProtection="0">
      <alignment horizont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43" fontId="54" fillId="0" borderId="0" applyFon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43" fontId="54" fillId="0" borderId="0" applyFon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78" fillId="29" borderId="38" applyNumberFormat="0" applyAlignment="0" applyProtection="0">
      <alignment vertical="center"/>
    </xf>
    <xf numFmtId="43" fontId="54" fillId="0" borderId="0" applyFont="0" applyFill="0" applyBorder="0" applyAlignment="0" applyProtection="0"/>
    <xf numFmtId="0" fontId="56" fillId="10" borderId="0" applyNumberFormat="0" applyBorder="0" applyAlignment="0" applyProtection="0">
      <alignment vertical="center"/>
    </xf>
    <xf numFmtId="43" fontId="54" fillId="0" borderId="0" applyFont="0" applyFill="0" applyBorder="0" applyAlignment="0" applyProtection="0"/>
    <xf numFmtId="0" fontId="56" fillId="10" borderId="0" applyNumberFormat="0" applyBorder="0" applyAlignment="0" applyProtection="0">
      <alignment vertical="center"/>
    </xf>
    <xf numFmtId="43" fontId="54" fillId="0" borderId="0" applyFon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56" fillId="10" borderId="0" applyNumberFormat="0" applyBorder="0" applyAlignment="0" applyProtection="0">
      <alignment vertical="center"/>
    </xf>
    <xf numFmtId="0" fontId="79" fillId="22" borderId="33" applyNumberFormat="0" applyAlignment="0" applyProtection="0">
      <alignment vertical="center"/>
    </xf>
    <xf numFmtId="0" fontId="56" fillId="10" borderId="0" applyNumberFormat="0" applyBorder="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100" fillId="0" borderId="0" applyNumberFormat="0" applyFill="0" applyBorder="0" applyAlignment="0" applyProtection="0"/>
    <xf numFmtId="0" fontId="58" fillId="10" borderId="0" applyNumberFormat="0" applyBorder="0" applyAlignment="0" applyProtection="0">
      <alignment vertical="center"/>
    </xf>
    <xf numFmtId="0" fontId="100" fillId="0" borderId="0" applyNumberFormat="0" applyFill="0" applyBorder="0" applyAlignment="0" applyProtection="0"/>
    <xf numFmtId="0" fontId="58" fillId="10" borderId="0" applyNumberFormat="0" applyBorder="0" applyAlignment="0" applyProtection="0">
      <alignment vertical="center"/>
    </xf>
    <xf numFmtId="0" fontId="100" fillId="0" borderId="0" applyNumberFormat="0" applyFill="0" applyBorder="0" applyAlignment="0" applyProtection="0"/>
    <xf numFmtId="0" fontId="58" fillId="10"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55" fillId="18"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185" fontId="54" fillId="0" borderId="0" applyFon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56" fillId="10" borderId="0" applyNumberFormat="0" applyBorder="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3" fillId="35" borderId="0" applyNumberFormat="0" applyBorder="0" applyAlignment="0" applyProtection="0"/>
    <xf numFmtId="0" fontId="100" fillId="0" borderId="0" applyNumberFormat="0" applyFill="0" applyBorder="0" applyAlignment="0" applyProtection="0"/>
    <xf numFmtId="0" fontId="3" fillId="35" borderId="0" applyNumberFormat="0" applyBorder="0" applyAlignment="0" applyProtection="0"/>
    <xf numFmtId="0" fontId="100" fillId="0" borderId="0" applyNumberFormat="0" applyFill="0" applyBorder="0" applyAlignment="0" applyProtection="0"/>
    <xf numFmtId="0" fontId="3" fillId="35" borderId="0" applyNumberFormat="0" applyBorder="0" applyAlignment="0" applyProtection="0"/>
    <xf numFmtId="0" fontId="56" fillId="10" borderId="0" applyNumberFormat="0" applyBorder="0" applyAlignment="0" applyProtection="0">
      <alignment vertical="center"/>
    </xf>
    <xf numFmtId="0" fontId="3" fillId="35" borderId="0" applyNumberFormat="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31"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84" fillId="22" borderId="40"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185" fontId="54" fillId="0" borderId="0" applyFont="0" applyFill="0" applyBorder="0" applyAlignment="0" applyProtection="0"/>
    <xf numFmtId="0" fontId="56" fillId="10" borderId="0" applyNumberFormat="0" applyBorder="0" applyAlignment="0" applyProtection="0">
      <alignment vertical="center"/>
    </xf>
    <xf numFmtId="185" fontId="54" fillId="0" borderId="0" applyFont="0" applyFill="0" applyBorder="0" applyAlignment="0" applyProtection="0"/>
    <xf numFmtId="0" fontId="56" fillId="10" borderId="0" applyNumberFormat="0" applyBorder="0" applyAlignment="0" applyProtection="0">
      <alignment vertical="center"/>
    </xf>
    <xf numFmtId="185" fontId="54" fillId="0" borderId="0" applyFon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61" fillId="0" borderId="0" applyNumberFormat="0" applyFill="0" applyBorder="0" applyAlignment="0" applyProtection="0">
      <alignment vertical="center"/>
    </xf>
    <xf numFmtId="0" fontId="56" fillId="10" borderId="0" applyNumberFormat="0" applyBorder="0" applyAlignment="0" applyProtection="0">
      <alignment vertical="center"/>
    </xf>
    <xf numFmtId="0" fontId="61" fillId="0" borderId="0" applyNumberFormat="0" applyFill="0" applyBorder="0" applyAlignment="0" applyProtection="0">
      <alignment vertical="center"/>
    </xf>
    <xf numFmtId="0" fontId="56" fillId="10" borderId="0" applyNumberFormat="0" applyBorder="0" applyAlignment="0" applyProtection="0">
      <alignment vertical="center"/>
    </xf>
    <xf numFmtId="0" fontId="61" fillId="0" borderId="0" applyNumberFormat="0" applyFill="0" applyBorder="0" applyAlignment="0" applyProtection="0">
      <alignment vertical="center"/>
    </xf>
    <xf numFmtId="0" fontId="56" fillId="10" borderId="0" applyNumberFormat="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67" fillId="17"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37" fillId="0" borderId="35" applyNumberFormat="0" applyFill="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6" fillId="10" borderId="0" applyNumberFormat="0" applyBorder="0" applyAlignment="0" applyProtection="0">
      <alignment vertical="center"/>
    </xf>
    <xf numFmtId="0" fontId="55" fillId="25"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4" fillId="7" borderId="30" applyNumberFormat="0" applyFont="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56" fillId="10" borderId="0" applyNumberFormat="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37" fillId="0" borderId="43"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43"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43"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43"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43"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43" applyNumberFormat="0" applyFill="0" applyAlignment="0" applyProtection="0">
      <alignment vertical="center"/>
    </xf>
    <xf numFmtId="0" fontId="37" fillId="0" borderId="43" applyNumberFormat="0" applyFill="0" applyAlignment="0" applyProtection="0">
      <alignment vertical="center"/>
    </xf>
    <xf numFmtId="0" fontId="37" fillId="0" borderId="43" applyNumberFormat="0" applyFill="0" applyAlignment="0" applyProtection="0">
      <alignment vertical="center"/>
    </xf>
    <xf numFmtId="0" fontId="37" fillId="0" borderId="43" applyNumberFormat="0" applyFill="0" applyAlignment="0" applyProtection="0">
      <alignment vertical="center"/>
    </xf>
    <xf numFmtId="0" fontId="37" fillId="0" borderId="43" applyNumberFormat="0" applyFill="0" applyAlignment="0" applyProtection="0">
      <alignment vertical="center"/>
    </xf>
    <xf numFmtId="0" fontId="37" fillId="0" borderId="43" applyNumberFormat="0" applyFill="0" applyAlignment="0" applyProtection="0">
      <alignment vertical="center"/>
    </xf>
    <xf numFmtId="0" fontId="37" fillId="0" borderId="43" applyNumberFormat="0" applyFill="0" applyAlignment="0" applyProtection="0">
      <alignment vertical="center"/>
    </xf>
    <xf numFmtId="0" fontId="37" fillId="0" borderId="43" applyNumberFormat="0" applyFill="0" applyAlignment="0" applyProtection="0">
      <alignment vertical="center"/>
    </xf>
    <xf numFmtId="0" fontId="37" fillId="0" borderId="43"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37" fillId="0" borderId="35" applyNumberFormat="0" applyFill="0" applyAlignment="0" applyProtection="0">
      <alignment vertical="center"/>
    </xf>
    <xf numFmtId="0" fontId="55" fillId="20" borderId="0" applyNumberFormat="0" applyBorder="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68" fillId="0" borderId="0"/>
    <xf numFmtId="0" fontId="37" fillId="0" borderId="35" applyNumberFormat="0" applyFill="0" applyAlignment="0" applyProtection="0">
      <alignment vertical="center"/>
    </xf>
    <xf numFmtId="0" fontId="68" fillId="0" borderId="0"/>
    <xf numFmtId="0" fontId="37" fillId="0" borderId="35" applyNumberFormat="0" applyFill="0" applyAlignment="0" applyProtection="0">
      <alignment vertical="center"/>
    </xf>
    <xf numFmtId="0" fontId="100" fillId="0" borderId="0" applyNumberFormat="0" applyFill="0" applyBorder="0" applyAlignment="0" applyProtection="0"/>
    <xf numFmtId="0" fontId="68" fillId="0" borderId="0"/>
    <xf numFmtId="0" fontId="37" fillId="0" borderId="35" applyNumberFormat="0" applyFill="0" applyAlignment="0" applyProtection="0">
      <alignment vertical="center"/>
    </xf>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79" fillId="22" borderId="33" applyNumberFormat="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187" fontId="9" fillId="0" borderId="0" applyFont="0" applyFill="0" applyBorder="0" applyAlignment="0" applyProtection="0">
      <alignment vertical="center"/>
    </xf>
    <xf numFmtId="0" fontId="79" fillId="22" borderId="33" applyNumberFormat="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187" fontId="9" fillId="0" borderId="0" applyFont="0" applyFill="0" applyBorder="0" applyAlignment="0" applyProtection="0">
      <alignment vertical="center"/>
    </xf>
    <xf numFmtId="0" fontId="55" fillId="20" borderId="0" applyNumberFormat="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187" fontId="9" fillId="0" borderId="0" applyFont="0" applyFill="0" applyBorder="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 borderId="33" applyNumberFormat="0" applyAlignment="0" applyProtection="0">
      <alignment vertical="center"/>
    </xf>
    <xf numFmtId="0" fontId="79" fillId="2" borderId="33" applyNumberFormat="0" applyAlignment="0" applyProtection="0">
      <alignment vertical="center"/>
    </xf>
    <xf numFmtId="0" fontId="79" fillId="2" borderId="33" applyNumberFormat="0" applyAlignment="0" applyProtection="0">
      <alignment vertical="center"/>
    </xf>
    <xf numFmtId="0" fontId="79" fillId="2" borderId="33" applyNumberFormat="0" applyAlignment="0" applyProtection="0">
      <alignment vertical="center"/>
    </xf>
    <xf numFmtId="0" fontId="79" fillId="2" borderId="33" applyNumberFormat="0" applyAlignment="0" applyProtection="0">
      <alignment vertical="center"/>
    </xf>
    <xf numFmtId="0" fontId="79" fillId="2" borderId="33" applyNumberFormat="0" applyAlignment="0" applyProtection="0">
      <alignment vertical="center"/>
    </xf>
    <xf numFmtId="0" fontId="79" fillId="2" borderId="33" applyNumberFormat="0" applyAlignment="0" applyProtection="0">
      <alignment vertical="center"/>
    </xf>
    <xf numFmtId="0" fontId="79" fillId="2" borderId="33" applyNumberFormat="0" applyAlignment="0" applyProtection="0">
      <alignment vertical="center"/>
    </xf>
    <xf numFmtId="0" fontId="79" fillId="2" borderId="33" applyNumberFormat="0" applyAlignment="0" applyProtection="0">
      <alignment vertical="center"/>
    </xf>
    <xf numFmtId="0" fontId="79" fillId="2" borderId="33" applyNumberFormat="0" applyAlignment="0" applyProtection="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 borderId="33" applyNumberFormat="0" applyAlignment="0" applyProtection="0">
      <alignment vertical="center"/>
    </xf>
    <xf numFmtId="0" fontId="79" fillId="2" borderId="33" applyNumberFormat="0" applyAlignment="0" applyProtection="0">
      <alignment vertical="center"/>
    </xf>
    <xf numFmtId="0" fontId="79" fillId="2" borderId="33" applyNumberFormat="0" applyAlignment="0" applyProtection="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1" fontId="69" fillId="0" borderId="28" applyFill="0" applyProtection="0">
      <alignment horizontal="center"/>
    </xf>
    <xf numFmtId="0" fontId="79" fillId="22" borderId="33" applyNumberFormat="0" applyAlignment="0" applyProtection="0">
      <alignment vertical="center"/>
    </xf>
    <xf numFmtId="1" fontId="69" fillId="0" borderId="28" applyFill="0" applyProtection="0">
      <alignment horizontal="center"/>
    </xf>
    <xf numFmtId="0" fontId="79" fillId="22" borderId="33" applyNumberFormat="0" applyAlignment="0" applyProtection="0">
      <alignment vertical="center"/>
    </xf>
    <xf numFmtId="1" fontId="69" fillId="0" borderId="28" applyFill="0" applyProtection="0">
      <alignment horizont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79" fillId="22"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9" fillId="22" borderId="33" applyNumberFormat="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0" fillId="0" borderId="34" applyNumberFormat="0" applyFill="0" applyAlignment="0" applyProtection="0">
      <alignment vertical="center"/>
    </xf>
    <xf numFmtId="0" fontId="78" fillId="29" borderId="38" applyNumberFormat="0" applyAlignment="0" applyProtection="0">
      <alignment vertical="center"/>
    </xf>
    <xf numFmtId="0" fontId="70" fillId="0" borderId="34" applyNumberFormat="0" applyFill="0" applyAlignment="0" applyProtection="0">
      <alignment vertical="center"/>
    </xf>
    <xf numFmtId="0" fontId="78" fillId="29" borderId="38" applyNumberFormat="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78" fillId="29" borderId="38" applyNumberFormat="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78" fillId="29" borderId="38" applyNumberFormat="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78" fillId="29" borderId="38" applyNumberFormat="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8" fillId="29" borderId="38" applyNumberFormat="0" applyAlignment="0" applyProtection="0">
      <alignment vertical="center"/>
    </xf>
    <xf numFmtId="0" fontId="100" fillId="0" borderId="0" applyNumberFormat="0" applyFill="0" applyBorder="0" applyAlignment="0" applyProtection="0"/>
    <xf numFmtId="0" fontId="78" fillId="29" borderId="38" applyNumberFormat="0" applyAlignment="0" applyProtection="0">
      <alignment vertical="center"/>
    </xf>
    <xf numFmtId="43" fontId="54" fillId="0" borderId="0" applyFont="0" applyFill="0" applyBorder="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78" fillId="29" borderId="38"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2" fillId="0" borderId="0" applyNumberFormat="0" applyFill="0" applyBorder="0" applyAlignment="0" applyProtection="0">
      <alignment vertical="center"/>
    </xf>
    <xf numFmtId="0" fontId="64" fillId="16" borderId="33" applyNumberFormat="0" applyAlignment="0" applyProtection="0">
      <alignment vertical="center"/>
    </xf>
    <xf numFmtId="0" fontId="62" fillId="0" borderId="0" applyNumberFormat="0" applyFill="0" applyBorder="0" applyAlignment="0" applyProtection="0">
      <alignment vertical="center"/>
    </xf>
    <xf numFmtId="0" fontId="64" fillId="16" borderId="33" applyNumberFormat="0" applyAlignment="0" applyProtection="0">
      <alignment vertical="center"/>
    </xf>
    <xf numFmtId="0" fontId="62" fillId="0" borderId="0" applyNumberFormat="0" applyFill="0" applyBorder="0" applyAlignment="0" applyProtection="0">
      <alignment vertical="center"/>
    </xf>
    <xf numFmtId="0" fontId="64" fillId="16" borderId="33" applyNumberFormat="0" applyAlignment="0" applyProtection="0">
      <alignment vertical="center"/>
    </xf>
    <xf numFmtId="0" fontId="62" fillId="0" borderId="0" applyNumberFormat="0" applyFill="0" applyBorder="0" applyAlignment="0" applyProtection="0">
      <alignment vertical="center"/>
    </xf>
    <xf numFmtId="0" fontId="64" fillId="16" borderId="33" applyNumberFormat="0" applyAlignment="0" applyProtection="0">
      <alignment vertical="center"/>
    </xf>
    <xf numFmtId="0" fontId="62" fillId="0" borderId="0" applyNumberFormat="0" applyFill="0" applyBorder="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62" fillId="0" borderId="0" applyNumberFormat="0" applyFill="0" applyBorder="0" applyAlignment="0" applyProtection="0">
      <alignment vertical="center"/>
    </xf>
    <xf numFmtId="0" fontId="64" fillId="16" borderId="33" applyNumberFormat="0" applyAlignment="0" applyProtection="0">
      <alignment vertical="center"/>
    </xf>
    <xf numFmtId="0" fontId="62" fillId="0" borderId="0" applyNumberFormat="0" applyFill="0" applyBorder="0" applyAlignment="0" applyProtection="0">
      <alignment vertical="center"/>
    </xf>
    <xf numFmtId="0" fontId="64" fillId="16" borderId="33" applyNumberFormat="0" applyAlignment="0" applyProtection="0">
      <alignment vertical="center"/>
    </xf>
    <xf numFmtId="0" fontId="62" fillId="0" borderId="0" applyNumberFormat="0" applyFill="0" applyBorder="0" applyAlignment="0" applyProtection="0">
      <alignment vertical="center"/>
    </xf>
    <xf numFmtId="0" fontId="64" fillId="16" borderId="33" applyNumberFormat="0" applyAlignment="0" applyProtection="0">
      <alignment vertical="center"/>
    </xf>
    <xf numFmtId="0" fontId="62" fillId="0" borderId="0" applyNumberFormat="0" applyFill="0" applyBorder="0" applyAlignment="0" applyProtection="0">
      <alignment vertical="center"/>
    </xf>
    <xf numFmtId="0" fontId="64" fillId="16" borderId="33" applyNumberFormat="0" applyAlignment="0" applyProtection="0">
      <alignment vertical="center"/>
    </xf>
    <xf numFmtId="0" fontId="62" fillId="0" borderId="0" applyNumberFormat="0" applyFill="0" applyBorder="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43" fontId="54" fillId="0" borderId="0" applyFont="0" applyFill="0" applyBorder="0" applyAlignment="0" applyProtection="0">
      <alignment vertical="center"/>
    </xf>
    <xf numFmtId="0" fontId="62" fillId="0" borderId="0" applyNumberFormat="0" applyFill="0" applyBorder="0" applyAlignment="0" applyProtection="0">
      <alignment vertical="center"/>
    </xf>
    <xf numFmtId="43" fontId="54" fillId="0" borderId="0" applyFont="0" applyFill="0" applyBorder="0" applyAlignment="0" applyProtection="0">
      <alignment vertical="center"/>
    </xf>
    <xf numFmtId="0" fontId="62" fillId="0" borderId="0" applyNumberFormat="0" applyFill="0" applyBorder="0" applyAlignment="0" applyProtection="0">
      <alignment vertical="center"/>
    </xf>
    <xf numFmtId="43" fontId="54" fillId="0" borderId="0" applyFont="0" applyFill="0" applyBorder="0" applyAlignment="0" applyProtection="0">
      <alignment vertical="center"/>
    </xf>
    <xf numFmtId="0" fontId="62" fillId="0" borderId="0" applyNumberFormat="0" applyFill="0" applyBorder="0" applyAlignment="0" applyProtection="0">
      <alignment vertical="center"/>
    </xf>
    <xf numFmtId="43" fontId="54" fillId="0" borderId="0" applyFont="0" applyFill="0" applyBorder="0" applyAlignment="0" applyProtection="0">
      <alignment vertical="center"/>
    </xf>
    <xf numFmtId="0" fontId="62" fillId="0" borderId="0" applyNumberFormat="0" applyFill="0" applyBorder="0" applyAlignment="0" applyProtection="0">
      <alignment vertical="center"/>
    </xf>
    <xf numFmtId="43" fontId="54" fillId="0" borderId="0" applyFon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100" fillId="0" borderId="0" applyNumberFormat="0" applyFill="0" applyBorder="0" applyAlignment="0" applyProtection="0"/>
    <xf numFmtId="0" fontId="91" fillId="0" borderId="28" applyNumberFormat="0" applyFill="0" applyProtection="0">
      <alignment horizontal="left"/>
    </xf>
    <xf numFmtId="0" fontId="91" fillId="0" borderId="28" applyNumberFormat="0" applyFill="0" applyProtection="0">
      <alignment horizontal="left"/>
    </xf>
    <xf numFmtId="0" fontId="91" fillId="0" borderId="28" applyNumberFormat="0" applyFill="0" applyProtection="0">
      <alignment horizontal="left"/>
    </xf>
    <xf numFmtId="0" fontId="91" fillId="0" borderId="28" applyNumberFormat="0" applyFill="0" applyProtection="0">
      <alignment horizontal="left"/>
    </xf>
    <xf numFmtId="0" fontId="91" fillId="0" borderId="28" applyNumberFormat="0" applyFill="0" applyProtection="0">
      <alignment horizontal="left"/>
    </xf>
    <xf numFmtId="0" fontId="91" fillId="0" borderId="28" applyNumberFormat="0" applyFill="0" applyProtection="0">
      <alignment horizontal="left"/>
    </xf>
    <xf numFmtId="0" fontId="91" fillId="0" borderId="28" applyNumberFormat="0" applyFill="0" applyProtection="0">
      <alignment horizontal="left"/>
    </xf>
    <xf numFmtId="0" fontId="91" fillId="0" borderId="28" applyNumberFormat="0" applyFill="0" applyProtection="0">
      <alignment horizontal="left"/>
    </xf>
    <xf numFmtId="0" fontId="91" fillId="0" borderId="28" applyNumberFormat="0" applyFill="0" applyProtection="0">
      <alignment horizontal="left"/>
    </xf>
    <xf numFmtId="0" fontId="91" fillId="0" borderId="28" applyNumberFormat="0" applyFill="0" applyProtection="0">
      <alignment horizontal="left"/>
    </xf>
    <xf numFmtId="0" fontId="91" fillId="0" borderId="28" applyNumberFormat="0" applyFill="0" applyProtection="0">
      <alignment horizontal="left"/>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84" fillId="22" borderId="40" applyNumberFormat="0" applyAlignment="0" applyProtection="0">
      <alignment vertical="center"/>
    </xf>
    <xf numFmtId="0" fontId="61" fillId="0" borderId="0" applyNumberFormat="0" applyFill="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61" fillId="0" borderId="0" applyNumberFormat="0" applyFill="0" applyBorder="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61" fillId="0" borderId="0" applyNumberFormat="0" applyFill="0" applyBorder="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70" fillId="0" borderId="34" applyNumberFormat="0" applyFill="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0" fontId="100" fillId="0" borderId="0" applyNumberFormat="0" applyFill="0" applyBorder="0" applyAlignment="0" applyProtection="0"/>
    <xf numFmtId="43" fontId="54" fillId="0" borderId="0" applyFont="0" applyFill="0" applyBorder="0" applyAlignment="0" applyProtection="0">
      <alignment vertical="center"/>
    </xf>
    <xf numFmtId="0" fontId="100" fillId="0" borderId="0" applyNumberFormat="0" applyFill="0" applyBorder="0" applyAlignment="0" applyProtection="0"/>
    <xf numFmtId="43" fontId="54" fillId="0" borderId="0" applyFon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0" fontId="100" fillId="0" borderId="0" applyNumberFormat="0" applyFill="0" applyBorder="0" applyAlignment="0" applyProtection="0"/>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0" fontId="100" fillId="0" borderId="0" applyNumberFormat="0" applyFill="0" applyBorder="0" applyAlignment="0" applyProtection="0"/>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0" fontId="100" fillId="0" borderId="0" applyNumberFormat="0" applyFill="0" applyBorder="0" applyAlignment="0" applyProtection="0"/>
    <xf numFmtId="43" fontId="54" fillId="0" borderId="0" applyFont="0" applyFill="0" applyBorder="0" applyAlignment="0" applyProtection="0"/>
    <xf numFmtId="0" fontId="100" fillId="0" borderId="0" applyNumberFormat="0" applyFill="0" applyBorder="0" applyAlignment="0" applyProtection="0"/>
    <xf numFmtId="43" fontId="54" fillId="0" borderId="0" applyFont="0" applyFill="0" applyBorder="0" applyAlignment="0" applyProtection="0"/>
    <xf numFmtId="0" fontId="100" fillId="0" borderId="0" applyNumberFormat="0" applyFill="0" applyBorder="0" applyAlignment="0" applyProtection="0"/>
    <xf numFmtId="43" fontId="54" fillId="0" borderId="0" applyFont="0" applyFill="0" applyBorder="0" applyAlignment="0" applyProtection="0"/>
    <xf numFmtId="0" fontId="100" fillId="0" borderId="0" applyNumberForma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185" fontId="54" fillId="0" borderId="0" applyFon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185" fontId="54" fillId="0" borderId="0" applyFont="0" applyFill="0" applyBorder="0" applyAlignment="0" applyProtection="0"/>
    <xf numFmtId="0" fontId="100" fillId="0" borderId="0" applyNumberFormat="0" applyFill="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 fillId="35" borderId="0" applyNumberFormat="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100" fillId="0" borderId="0" applyNumberFormat="0" applyFill="0" applyBorder="0" applyAlignment="0" applyProtection="0"/>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6"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55" fillId="18" borderId="0" applyNumberFormat="0" applyBorder="0" applyAlignment="0" applyProtection="0">
      <alignment vertical="center"/>
    </xf>
    <xf numFmtId="0" fontId="84" fillId="22" borderId="40" applyNumberFormat="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84" fillId="22" borderId="40" applyNumberFormat="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84" fillId="22" borderId="40" applyNumberFormat="0" applyAlignment="0" applyProtection="0">
      <alignment vertical="center"/>
    </xf>
    <xf numFmtId="0" fontId="55" fillId="18" borderId="0" applyNumberFormat="0" applyBorder="0" applyAlignment="0" applyProtection="0">
      <alignment vertical="center"/>
    </xf>
    <xf numFmtId="0" fontId="84" fillId="22" borderId="40" applyNumberFormat="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84" fillId="22" borderId="40" applyNumberFormat="0" applyAlignment="0" applyProtection="0">
      <alignment vertical="center"/>
    </xf>
    <xf numFmtId="0" fontId="55" fillId="18" borderId="0" applyNumberFormat="0" applyBorder="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68" fillId="0" borderId="0"/>
    <xf numFmtId="0" fontId="55" fillId="18" borderId="0" applyNumberFormat="0" applyBorder="0" applyAlignment="0" applyProtection="0">
      <alignment vertical="center"/>
    </xf>
    <xf numFmtId="0" fontId="100" fillId="0" borderId="0" applyNumberFormat="0" applyFill="0" applyBorder="0" applyAlignment="0" applyProtection="0"/>
    <xf numFmtId="0" fontId="68" fillId="0" borderId="0"/>
    <xf numFmtId="0" fontId="55" fillId="18" borderId="0" applyNumberFormat="0" applyBorder="0" applyAlignment="0" applyProtection="0">
      <alignment vertical="center"/>
    </xf>
    <xf numFmtId="0" fontId="100" fillId="0" borderId="0" applyNumberFormat="0" applyFill="0" applyBorder="0" applyAlignment="0" applyProtection="0"/>
    <xf numFmtId="0" fontId="68" fillId="0" borderId="0"/>
    <xf numFmtId="0" fontId="55" fillId="18" borderId="0" applyNumberFormat="0" applyBorder="0" applyAlignment="0" applyProtection="0">
      <alignment vertical="center"/>
    </xf>
    <xf numFmtId="0" fontId="100" fillId="0" borderId="0" applyNumberFormat="0" applyFill="0" applyBorder="0" applyAlignment="0" applyProtection="0"/>
    <xf numFmtId="0" fontId="68" fillId="0" borderId="0"/>
    <xf numFmtId="0" fontId="55" fillId="18" borderId="0" applyNumberFormat="0" applyBorder="0" applyAlignment="0" applyProtection="0">
      <alignment vertical="center"/>
    </xf>
    <xf numFmtId="0" fontId="84" fillId="22" borderId="40" applyNumberFormat="0" applyAlignment="0" applyProtection="0">
      <alignment vertical="center"/>
    </xf>
    <xf numFmtId="0" fontId="55" fillId="18" borderId="0" applyNumberFormat="0" applyBorder="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68" fillId="0" borderId="0"/>
    <xf numFmtId="0" fontId="100" fillId="0" borderId="0" applyNumberFormat="0" applyFill="0" applyBorder="0" applyAlignment="0" applyProtection="0"/>
    <xf numFmtId="0" fontId="68" fillId="0" borderId="0"/>
    <xf numFmtId="0" fontId="55" fillId="18" borderId="0" applyNumberFormat="0" applyBorder="0" applyAlignment="0" applyProtection="0">
      <alignment vertical="center"/>
    </xf>
    <xf numFmtId="0" fontId="68" fillId="0" borderId="0"/>
    <xf numFmtId="0" fontId="55" fillId="18" borderId="0" applyNumberFormat="0" applyBorder="0" applyAlignment="0" applyProtection="0">
      <alignment vertical="center"/>
    </xf>
    <xf numFmtId="0" fontId="68" fillId="0" borderId="0"/>
    <xf numFmtId="0" fontId="55" fillId="18" borderId="0" applyNumberFormat="0" applyBorder="0" applyAlignment="0" applyProtection="0">
      <alignment vertical="center"/>
    </xf>
    <xf numFmtId="0" fontId="68" fillId="0" borderId="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8" fillId="0" borderId="0"/>
    <xf numFmtId="0" fontId="55" fillId="18" borderId="0" applyNumberFormat="0" applyBorder="0" applyAlignment="0" applyProtection="0">
      <alignment vertical="center"/>
    </xf>
    <xf numFmtId="0" fontId="68" fillId="0" borderId="0"/>
    <xf numFmtId="0" fontId="55" fillId="18" borderId="0" applyNumberFormat="0" applyBorder="0" applyAlignment="0" applyProtection="0">
      <alignment vertical="center"/>
    </xf>
    <xf numFmtId="0" fontId="68" fillId="0" borderId="0"/>
    <xf numFmtId="0" fontId="55" fillId="18" borderId="0" applyNumberFormat="0" applyBorder="0" applyAlignment="0" applyProtection="0">
      <alignment vertical="center"/>
    </xf>
    <xf numFmtId="0" fontId="68" fillId="0" borderId="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55" fillId="9" borderId="0" applyNumberFormat="0" applyBorder="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55" fillId="9" borderId="0" applyNumberFormat="0" applyBorder="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100" fillId="0" borderId="0" applyNumberFormat="0" applyFill="0" applyBorder="0" applyAlignment="0" applyProtection="0"/>
    <xf numFmtId="190" fontId="69" fillId="0" borderId="28" applyFill="0" applyProtection="0">
      <alignment horizontal="right"/>
    </xf>
    <xf numFmtId="190" fontId="69" fillId="0" borderId="28" applyFill="0" applyProtection="0">
      <alignment horizontal="right"/>
    </xf>
    <xf numFmtId="190" fontId="69" fillId="0" borderId="28" applyFill="0" applyProtection="0">
      <alignment horizontal="right"/>
    </xf>
    <xf numFmtId="190" fontId="69" fillId="0" borderId="28" applyFill="0" applyProtection="0">
      <alignment horizontal="right"/>
    </xf>
    <xf numFmtId="190" fontId="69" fillId="0" borderId="28" applyFill="0" applyProtection="0">
      <alignment horizontal="right"/>
    </xf>
    <xf numFmtId="190" fontId="69" fillId="0" borderId="28" applyFill="0" applyProtection="0">
      <alignment horizontal="right"/>
    </xf>
    <xf numFmtId="0" fontId="100" fillId="0" borderId="0" applyNumberFormat="0" applyFill="0" applyBorder="0" applyAlignment="0" applyProtection="0"/>
    <xf numFmtId="0" fontId="69" fillId="0" borderId="6" applyNumberFormat="0" applyFill="0" applyProtection="0">
      <alignment horizontal="left"/>
    </xf>
    <xf numFmtId="0" fontId="69" fillId="0" borderId="6" applyNumberFormat="0" applyFill="0" applyProtection="0">
      <alignment horizontal="left"/>
    </xf>
    <xf numFmtId="0" fontId="69" fillId="0" borderId="6" applyNumberFormat="0" applyFill="0" applyProtection="0">
      <alignment horizontal="left"/>
    </xf>
    <xf numFmtId="0" fontId="69" fillId="0" borderId="6" applyNumberFormat="0" applyFill="0" applyProtection="0">
      <alignment horizontal="left"/>
    </xf>
    <xf numFmtId="0" fontId="69" fillId="0" borderId="6" applyNumberFormat="0" applyFill="0" applyProtection="0">
      <alignment horizontal="left"/>
    </xf>
    <xf numFmtId="0" fontId="69" fillId="0" borderId="6" applyNumberFormat="0" applyFill="0" applyProtection="0">
      <alignment horizontal="left"/>
    </xf>
    <xf numFmtId="0" fontId="69" fillId="0" borderId="6" applyNumberFormat="0" applyFill="0" applyProtection="0">
      <alignment horizontal="left"/>
    </xf>
    <xf numFmtId="0" fontId="69" fillId="0" borderId="6" applyNumberFormat="0" applyFill="0" applyProtection="0">
      <alignment horizontal="left"/>
    </xf>
    <xf numFmtId="0" fontId="69" fillId="0" borderId="6" applyNumberFormat="0" applyFill="0" applyProtection="0">
      <alignment horizontal="left"/>
    </xf>
    <xf numFmtId="0" fontId="69" fillId="0" borderId="6" applyNumberFormat="0" applyFill="0" applyProtection="0">
      <alignment horizontal="left"/>
    </xf>
    <xf numFmtId="0" fontId="69" fillId="0" borderId="6" applyNumberFormat="0" applyFill="0" applyProtection="0">
      <alignment horizontal="left"/>
    </xf>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84" fillId="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 borderId="40" applyNumberFormat="0" applyAlignment="0" applyProtection="0">
      <alignment vertical="center"/>
    </xf>
    <xf numFmtId="0" fontId="84" fillId="2" borderId="40" applyNumberFormat="0" applyAlignment="0" applyProtection="0">
      <alignment vertical="center"/>
    </xf>
    <xf numFmtId="0" fontId="84" fillId="2" borderId="40" applyNumberFormat="0" applyAlignment="0" applyProtection="0">
      <alignment vertical="center"/>
    </xf>
    <xf numFmtId="0" fontId="84" fillId="2" borderId="40" applyNumberFormat="0" applyAlignment="0" applyProtection="0">
      <alignment vertical="center"/>
    </xf>
    <xf numFmtId="0" fontId="84" fillId="2" borderId="40" applyNumberFormat="0" applyAlignment="0" applyProtection="0">
      <alignment vertical="center"/>
    </xf>
    <xf numFmtId="0" fontId="84" fillId="2" borderId="40" applyNumberFormat="0" applyAlignment="0" applyProtection="0">
      <alignment vertical="center"/>
    </xf>
    <xf numFmtId="0" fontId="84" fillId="2" borderId="40" applyNumberFormat="0" applyAlignment="0" applyProtection="0">
      <alignment vertical="center"/>
    </xf>
    <xf numFmtId="0" fontId="84" fillId="2" borderId="40" applyNumberFormat="0" applyAlignment="0" applyProtection="0">
      <alignment vertical="center"/>
    </xf>
    <xf numFmtId="0" fontId="84" fillId="2" borderId="40" applyNumberFormat="0" applyAlignment="0" applyProtection="0">
      <alignment vertical="center"/>
    </xf>
    <xf numFmtId="0" fontId="84" fillId="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84" fillId="22" borderId="40" applyNumberForma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 borderId="40" applyNumberFormat="0" applyAlignment="0" applyProtection="0">
      <alignment vertical="center"/>
    </xf>
    <xf numFmtId="0" fontId="84" fillId="2" borderId="40" applyNumberFormat="0" applyAlignment="0" applyProtection="0">
      <alignment vertical="center"/>
    </xf>
    <xf numFmtId="0" fontId="84" fillId="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84" fillId="22" borderId="40"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9" fillId="7" borderId="30" applyNumberFormat="0" applyFont="0" applyAlignment="0" applyProtection="0">
      <alignment vertical="center"/>
    </xf>
    <xf numFmtId="0" fontId="64" fillId="16" borderId="33" applyNumberFormat="0" applyAlignment="0" applyProtection="0">
      <alignment vertical="center"/>
    </xf>
    <xf numFmtId="0" fontId="69" fillId="7" borderId="30" applyNumberFormat="0" applyFont="0" applyAlignment="0" applyProtection="0">
      <alignment vertical="center"/>
    </xf>
    <xf numFmtId="0" fontId="69" fillId="7" borderId="30" applyNumberFormat="0" applyFont="0" applyAlignment="0" applyProtection="0">
      <alignment vertical="center"/>
    </xf>
    <xf numFmtId="0" fontId="64" fillId="16" borderId="33" applyNumberFormat="0" applyAlignment="0" applyProtection="0">
      <alignment vertical="center"/>
    </xf>
    <xf numFmtId="0" fontId="69" fillId="7" borderId="30" applyNumberFormat="0" applyFont="0" applyAlignment="0" applyProtection="0">
      <alignment vertical="center"/>
    </xf>
    <xf numFmtId="0" fontId="69"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64" fillId="16" borderId="33" applyNumberForma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64" fillId="16" borderId="33" applyNumberFormat="0" applyAlignment="0" applyProtection="0">
      <alignment vertical="center"/>
    </xf>
    <xf numFmtId="0" fontId="64" fillId="16" borderId="33" applyNumberFormat="0" applyAlignment="0" applyProtection="0">
      <alignment vertical="center"/>
    </xf>
    <xf numFmtId="1" fontId="69" fillId="0" borderId="28" applyFill="0" applyProtection="0">
      <alignment horizontal="center"/>
    </xf>
    <xf numFmtId="1" fontId="69" fillId="0" borderId="28" applyFill="0" applyProtection="0">
      <alignment horizontal="center"/>
    </xf>
    <xf numFmtId="1" fontId="69" fillId="0" borderId="28" applyFill="0" applyProtection="0">
      <alignment horizontal="center"/>
    </xf>
    <xf numFmtId="1" fontId="69" fillId="0" borderId="28" applyFill="0" applyProtection="0">
      <alignment horizontal="center"/>
    </xf>
    <xf numFmtId="1" fontId="69" fillId="0" borderId="28" applyFill="0" applyProtection="0">
      <alignment horizontal="center"/>
    </xf>
    <xf numFmtId="0" fontId="100" fillId="0" borderId="0" applyNumberFormat="0" applyFill="0" applyBorder="0" applyAlignment="0" applyProtection="0"/>
    <xf numFmtId="0" fontId="60" fillId="0" borderId="0"/>
    <xf numFmtId="0" fontId="60" fillId="0" borderId="0"/>
    <xf numFmtId="0" fontId="60" fillId="0" borderId="0"/>
    <xf numFmtId="0" fontId="60" fillId="0" borderId="0"/>
    <xf numFmtId="0" fontId="60" fillId="0" borderId="0"/>
    <xf numFmtId="0" fontId="60" fillId="0" borderId="0"/>
    <xf numFmtId="0" fontId="100" fillId="0" borderId="0" applyNumberFormat="0" applyFill="0" applyBorder="0" applyAlignment="0" applyProtection="0"/>
    <xf numFmtId="0" fontId="68" fillId="0" borderId="0"/>
    <xf numFmtId="0" fontId="68" fillId="0" borderId="0"/>
    <xf numFmtId="0" fontId="68" fillId="0" borderId="0"/>
    <xf numFmtId="0" fontId="68" fillId="0" borderId="0"/>
    <xf numFmtId="0" fontId="100" fillId="0" borderId="0" applyNumberFormat="0" applyFill="0" applyBorder="0" applyAlignment="0" applyProtection="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97" fillId="0" borderId="0" applyNumberFormat="0" applyFill="0" applyBorder="0" applyAlignment="0" applyProtection="0"/>
    <xf numFmtId="0" fontId="69" fillId="0" borderId="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69" fillId="7" borderId="30" applyNumberFormat="0" applyFont="0" applyAlignment="0" applyProtection="0">
      <alignment vertical="center"/>
    </xf>
    <xf numFmtId="0" fontId="69" fillId="7" borderId="30" applyNumberFormat="0" applyFont="0" applyAlignment="0" applyProtection="0">
      <alignment vertical="center"/>
    </xf>
    <xf numFmtId="0" fontId="69"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xf numFmtId="0" fontId="54" fillId="7" borderId="30" applyNumberFormat="0" applyFont="0" applyAlignment="0" applyProtection="0">
      <alignment vertical="center"/>
    </xf>
  </cellStyleXfs>
  <cellXfs count="404">
    <xf numFmtId="0" fontId="0" fillId="0" borderId="0" xfId="0"/>
    <xf numFmtId="0" fontId="2" fillId="0" borderId="1" xfId="8915" applyNumberFormat="1" applyFont="1" applyFill="1" applyBorder="1" applyAlignment="1">
      <alignment vertical="center"/>
    </xf>
    <xf numFmtId="0" fontId="3" fillId="0" borderId="1" xfId="8915" applyNumberFormat="1" applyFont="1" applyFill="1" applyBorder="1" applyAlignment="1">
      <alignment vertical="center"/>
    </xf>
    <xf numFmtId="43" fontId="4" fillId="0" borderId="1" xfId="5133" applyNumberFormat="1" applyFont="1" applyFill="1" applyBorder="1" applyAlignment="1" applyProtection="1">
      <alignment horizontal="center" vertical="center" wrapText="1"/>
    </xf>
    <xf numFmtId="43" fontId="6" fillId="0" borderId="3" xfId="129" applyNumberFormat="1" applyFont="1" applyFill="1" applyBorder="1" applyAlignment="1" applyProtection="1">
      <alignment horizontal="center" vertical="center" wrapText="1"/>
    </xf>
    <xf numFmtId="43" fontId="6" fillId="0" borderId="2" xfId="129" applyNumberFormat="1" applyFont="1" applyFill="1" applyBorder="1" applyAlignment="1" applyProtection="1">
      <alignment horizontal="center" vertical="center" wrapText="1"/>
    </xf>
    <xf numFmtId="43" fontId="6" fillId="0" borderId="2" xfId="129" applyNumberFormat="1" applyFont="1" applyFill="1" applyBorder="1" applyAlignment="1" applyProtection="1">
      <alignment horizontal="center" vertical="center" wrapText="1"/>
      <protection locked="0"/>
    </xf>
    <xf numFmtId="0" fontId="7" fillId="0" borderId="2" xfId="5133" applyFont="1" applyFill="1" applyBorder="1" applyAlignment="1" applyProtection="1">
      <alignment horizontal="center" vertical="center" wrapText="1"/>
    </xf>
    <xf numFmtId="0" fontId="7" fillId="0" borderId="2" xfId="5133" applyFont="1" applyFill="1" applyBorder="1" applyAlignment="1" applyProtection="1">
      <alignment vertical="center" wrapText="1"/>
    </xf>
    <xf numFmtId="43" fontId="7" fillId="0" borderId="2" xfId="227" applyNumberFormat="1" applyFont="1" applyFill="1" applyBorder="1" applyAlignment="1" applyProtection="1">
      <alignment vertical="center" wrapText="1"/>
    </xf>
    <xf numFmtId="43" fontId="7" fillId="0" borderId="2" xfId="227" applyNumberFormat="1" applyFont="1" applyFill="1" applyBorder="1" applyAlignment="1" applyProtection="1">
      <alignment vertical="center" wrapText="1"/>
      <protection locked="0"/>
    </xf>
    <xf numFmtId="43" fontId="0" fillId="0" borderId="2" xfId="0" applyNumberFormat="1" applyFont="1" applyFill="1" applyBorder="1" applyAlignment="1" applyProtection="1">
      <alignment vertical="center" wrapText="1"/>
    </xf>
    <xf numFmtId="0" fontId="8" fillId="0" borderId="2" xfId="3698" applyFont="1" applyFill="1" applyBorder="1" applyAlignment="1" applyProtection="1">
      <alignment horizontal="left" vertical="center" wrapText="1"/>
    </xf>
    <xf numFmtId="0" fontId="7" fillId="0" borderId="3" xfId="5133" applyFont="1" applyFill="1" applyBorder="1" applyAlignment="1" applyProtection="1">
      <alignment vertical="center" wrapText="1"/>
    </xf>
    <xf numFmtId="43" fontId="7" fillId="0" borderId="2" xfId="227" applyNumberFormat="1" applyFont="1" applyFill="1" applyBorder="1" applyAlignment="1" applyProtection="1">
      <alignment horizontal="center" vertical="center" wrapText="1"/>
    </xf>
    <xf numFmtId="43" fontId="7" fillId="0" borderId="2" xfId="227" applyNumberFormat="1" applyFont="1" applyFill="1" applyBorder="1" applyAlignment="1" applyProtection="1">
      <alignment horizontal="center" vertical="center" wrapText="1"/>
      <protection locked="0"/>
    </xf>
    <xf numFmtId="0" fontId="9" fillId="2" borderId="3" xfId="5775" applyNumberFormat="1" applyFont="1" applyFill="1" applyBorder="1" applyAlignment="1" applyProtection="1">
      <alignment horizontal="left" vertical="center" wrapText="1"/>
    </xf>
    <xf numFmtId="49" fontId="7" fillId="0" borderId="2" xfId="5133" applyNumberFormat="1" applyFont="1" applyFill="1" applyBorder="1" applyAlignment="1" applyProtection="1">
      <alignment horizontal="center" vertical="center" wrapText="1"/>
    </xf>
    <xf numFmtId="0" fontId="4" fillId="0" borderId="1" xfId="5133" applyFont="1" applyFill="1" applyBorder="1" applyAlignment="1" applyProtection="1">
      <alignment horizontal="center" vertical="center" wrapText="1"/>
    </xf>
    <xf numFmtId="43" fontId="6" fillId="0" borderId="3" xfId="129" applyNumberFormat="1" applyFont="1" applyFill="1" applyBorder="1" applyAlignment="1" applyProtection="1">
      <alignment horizontal="center" vertical="center" wrapText="1"/>
      <protection locked="0"/>
    </xf>
    <xf numFmtId="0" fontId="0" fillId="0" borderId="2" xfId="0" applyFont="1" applyFill="1" applyBorder="1" applyAlignment="1">
      <alignment vertical="center" wrapText="1"/>
    </xf>
    <xf numFmtId="0" fontId="0" fillId="0" borderId="8" xfId="0" applyFont="1" applyFill="1" applyBorder="1" applyAlignment="1">
      <alignment vertical="center" wrapText="1"/>
    </xf>
    <xf numFmtId="0" fontId="11" fillId="0" borderId="0" xfId="0" applyFont="1" applyFill="1" applyBorder="1" applyAlignment="1" applyProtection="1">
      <alignment horizontal="center" vertical="center" wrapText="1"/>
      <protection locked="0"/>
    </xf>
    <xf numFmtId="0" fontId="14" fillId="3" borderId="2" xfId="5775" applyFont="1" applyFill="1" applyBorder="1" applyAlignment="1">
      <alignment horizontal="center" vertical="center" wrapText="1"/>
    </xf>
    <xf numFmtId="0" fontId="14" fillId="3" borderId="2" xfId="5775" applyFont="1" applyFill="1" applyBorder="1" applyAlignment="1">
      <alignment horizontal="left" vertical="center" wrapText="1"/>
    </xf>
    <xf numFmtId="0" fontId="15" fillId="3" borderId="2" xfId="5775" applyFont="1" applyFill="1" applyBorder="1" applyAlignment="1">
      <alignment horizontal="center" vertical="center"/>
    </xf>
    <xf numFmtId="0" fontId="13" fillId="3" borderId="2" xfId="5775" applyFont="1" applyFill="1" applyBorder="1" applyAlignment="1">
      <alignment vertical="center"/>
    </xf>
    <xf numFmtId="194" fontId="0" fillId="3" borderId="2" xfId="0" applyNumberFormat="1" applyFont="1" applyFill="1" applyBorder="1" applyAlignment="1" applyProtection="1">
      <alignment horizontal="center" vertical="center" wrapText="1"/>
      <protection locked="0"/>
    </xf>
    <xf numFmtId="0" fontId="14" fillId="0" borderId="2" xfId="5775" applyFont="1" applyFill="1" applyBorder="1" applyAlignment="1">
      <alignment horizontal="center" vertical="center" wrapText="1"/>
    </xf>
    <xf numFmtId="0" fontId="14" fillId="0" borderId="2" xfId="5775" applyFont="1" applyFill="1" applyBorder="1" applyAlignment="1">
      <alignment horizontal="left" vertical="center" wrapText="1"/>
    </xf>
    <xf numFmtId="58" fontId="14" fillId="0" borderId="2" xfId="0" applyNumberFormat="1" applyFont="1" applyFill="1" applyBorder="1" applyAlignment="1">
      <alignment horizontal="left" vertical="center" wrapText="1"/>
    </xf>
    <xf numFmtId="0" fontId="13" fillId="0" borderId="2" xfId="5775" applyFont="1" applyFill="1" applyBorder="1" applyAlignment="1">
      <alignment vertical="center" wrapText="1"/>
    </xf>
    <xf numFmtId="0" fontId="0" fillId="0" borderId="2" xfId="0" applyBorder="1"/>
    <xf numFmtId="0" fontId="14" fillId="0" borderId="2" xfId="0" applyFont="1" applyFill="1" applyBorder="1" applyAlignment="1">
      <alignment horizontal="left" vertical="center" wrapText="1"/>
    </xf>
    <xf numFmtId="0" fontId="0" fillId="0" borderId="0" xfId="0" applyAlignment="1">
      <alignment horizontal="left"/>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13"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17" fillId="0" borderId="16"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left" vertical="center" wrapText="1"/>
    </xf>
    <xf numFmtId="0" fontId="19" fillId="4" borderId="0" xfId="0" applyFont="1" applyFill="1" applyAlignment="1">
      <alignment horizontal="center" vertical="center" wrapText="1"/>
    </xf>
    <xf numFmtId="0" fontId="5" fillId="0" borderId="2" xfId="5133" applyFont="1" applyFill="1" applyBorder="1" applyAlignment="1" applyProtection="1">
      <alignment horizontal="center" vertical="center"/>
      <protection locked="0"/>
    </xf>
    <xf numFmtId="0" fontId="5" fillId="0" borderId="2" xfId="5133" applyNumberFormat="1" applyFont="1" applyFill="1" applyBorder="1" applyAlignment="1" applyProtection="1">
      <alignment horizontal="center" vertical="center"/>
      <protection locked="0"/>
    </xf>
    <xf numFmtId="0" fontId="20" fillId="0" borderId="2" xfId="0" applyFont="1" applyFill="1" applyBorder="1" applyAlignment="1">
      <alignment horizontal="center" vertical="center" wrapText="1"/>
    </xf>
    <xf numFmtId="192" fontId="20" fillId="0" borderId="2" xfId="0" applyNumberFormat="1" applyFont="1" applyFill="1" applyBorder="1" applyAlignment="1">
      <alignment vertical="center" wrapText="1"/>
    </xf>
    <xf numFmtId="192" fontId="20" fillId="0" borderId="2" xfId="0" applyNumberFormat="1" applyFont="1" applyFill="1" applyBorder="1" applyAlignment="1">
      <alignment horizontal="center" vertical="center" wrapText="1"/>
    </xf>
    <xf numFmtId="192" fontId="20" fillId="0" borderId="2" xfId="5651" applyNumberFormat="1" applyFont="1" applyFill="1" applyBorder="1" applyAlignment="1">
      <alignment horizontal="center" vertical="center" wrapText="1"/>
    </xf>
    <xf numFmtId="183" fontId="20" fillId="4" borderId="2" xfId="0" applyNumberFormat="1" applyFont="1" applyFill="1" applyBorder="1" applyAlignment="1">
      <alignment horizontal="center" vertical="center" wrapText="1"/>
    </xf>
    <xf numFmtId="0" fontId="0" fillId="0" borderId="2" xfId="0" applyBorder="1" applyAlignment="1">
      <alignment horizontal="center" vertical="center"/>
    </xf>
    <xf numFmtId="183" fontId="20" fillId="0" borderId="2" xfId="0" applyNumberFormat="1" applyFont="1" applyFill="1" applyBorder="1" applyAlignment="1">
      <alignment horizontal="center" vertical="center" wrapText="1"/>
    </xf>
    <xf numFmtId="192" fontId="17" fillId="0" borderId="2" xfId="0" applyNumberFormat="1" applyFont="1" applyFill="1" applyBorder="1" applyAlignment="1">
      <alignment vertical="center" wrapText="1"/>
    </xf>
    <xf numFmtId="0" fontId="20" fillId="0" borderId="2" xfId="5812" applyFont="1" applyFill="1" applyBorder="1" applyAlignment="1">
      <alignment vertical="center" wrapText="1"/>
    </xf>
    <xf numFmtId="0" fontId="20" fillId="0" borderId="2" xfId="5812" applyFont="1" applyFill="1" applyBorder="1" applyAlignment="1">
      <alignment horizontal="center" vertical="center"/>
    </xf>
    <xf numFmtId="183" fontId="20" fillId="4" borderId="2" xfId="5812" applyNumberFormat="1" applyFont="1" applyFill="1" applyBorder="1" applyAlignment="1">
      <alignment horizontal="center" vertical="center"/>
    </xf>
    <xf numFmtId="0" fontId="20"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0" fillId="0" borderId="2" xfId="0" applyFont="1" applyBorder="1" applyAlignment="1">
      <alignment horizontal="center" vertical="center"/>
    </xf>
    <xf numFmtId="0" fontId="21" fillId="0" borderId="2" xfId="8923" applyFont="1" applyFill="1" applyBorder="1" applyAlignment="1">
      <alignment horizontal="left" vertical="center" wrapText="1"/>
    </xf>
    <xf numFmtId="0" fontId="20" fillId="0" borderId="2" xfId="0" applyFont="1" applyFill="1" applyBorder="1" applyAlignment="1">
      <alignment horizontal="center" vertical="center"/>
    </xf>
    <xf numFmtId="183" fontId="20" fillId="4" borderId="2" xfId="0" applyNumberFormat="1" applyFont="1" applyFill="1" applyBorder="1" applyAlignment="1">
      <alignment horizontal="center" vertical="center"/>
    </xf>
    <xf numFmtId="192" fontId="19"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22" fillId="0" borderId="2" xfId="5813" applyFont="1" applyFill="1" applyBorder="1" applyAlignment="1">
      <alignment horizontal="center" vertical="center"/>
    </xf>
    <xf numFmtId="0" fontId="20" fillId="4" borderId="2" xfId="5813" applyFont="1" applyFill="1" applyBorder="1" applyAlignment="1">
      <alignment horizontal="center" vertical="center"/>
    </xf>
    <xf numFmtId="0" fontId="20" fillId="0" borderId="3" xfId="5812" applyFont="1" applyFill="1" applyBorder="1" applyAlignment="1">
      <alignment horizontal="center" vertical="center"/>
    </xf>
    <xf numFmtId="183" fontId="7" fillId="4" borderId="2" xfId="3698" applyNumberFormat="1" applyFont="1" applyFill="1" applyBorder="1" applyAlignment="1" applyProtection="1">
      <alignment horizontal="center" vertical="center" wrapText="1"/>
    </xf>
    <xf numFmtId="0" fontId="20" fillId="0" borderId="3" xfId="0" applyFont="1" applyFill="1" applyBorder="1" applyAlignment="1">
      <alignment horizontal="center" vertical="center"/>
    </xf>
    <xf numFmtId="0" fontId="7" fillId="4" borderId="2" xfId="5623" applyFont="1" applyFill="1" applyBorder="1" applyAlignment="1" applyProtection="1">
      <alignment horizontal="center" vertical="center" wrapText="1"/>
    </xf>
    <xf numFmtId="0" fontId="20" fillId="0" borderId="2" xfId="0" applyFont="1" applyBorder="1" applyAlignment="1">
      <alignmen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3" xfId="5812" applyFont="1" applyFill="1" applyBorder="1" applyAlignment="1">
      <alignment horizontal="center" vertical="center" wrapText="1"/>
    </xf>
    <xf numFmtId="0" fontId="21" fillId="0" borderId="2" xfId="0" applyFont="1" applyFill="1" applyBorder="1" applyAlignment="1">
      <alignment horizontal="center" vertical="center" wrapText="1"/>
    </xf>
    <xf numFmtId="0" fontId="20" fillId="4" borderId="2" xfId="0" applyFont="1" applyFill="1" applyBorder="1" applyAlignment="1">
      <alignment vertical="center" wrapText="1"/>
    </xf>
    <xf numFmtId="192" fontId="20" fillId="0" borderId="3" xfId="0" applyNumberFormat="1" applyFont="1" applyFill="1" applyBorder="1" applyAlignment="1">
      <alignment horizontal="center" vertical="center"/>
    </xf>
    <xf numFmtId="0" fontId="17" fillId="4" borderId="2" xfId="0" applyFont="1" applyFill="1" applyBorder="1" applyAlignment="1">
      <alignment horizontal="left" vertical="center" wrapText="1"/>
    </xf>
    <xf numFmtId="0" fontId="21" fillId="4" borderId="2" xfId="0" applyFont="1" applyFill="1" applyBorder="1" applyAlignment="1">
      <alignment vertical="center" wrapText="1"/>
    </xf>
    <xf numFmtId="0" fontId="21" fillId="0" borderId="3" xfId="0" applyFont="1" applyFill="1" applyBorder="1" applyAlignment="1">
      <alignment horizontal="center" vertical="center"/>
    </xf>
    <xf numFmtId="0" fontId="20" fillId="4" borderId="2" xfId="0" applyFont="1" applyFill="1" applyBorder="1" applyAlignment="1">
      <alignment horizontal="left" vertical="center" wrapText="1"/>
    </xf>
    <xf numFmtId="0" fontId="20" fillId="4" borderId="2" xfId="8068" applyNumberFormat="1" applyFont="1" applyFill="1" applyBorder="1" applyAlignment="1" applyProtection="1">
      <alignment vertical="center" wrapText="1"/>
    </xf>
    <xf numFmtId="0" fontId="20" fillId="4" borderId="6" xfId="0" applyFont="1" applyFill="1" applyBorder="1" applyAlignment="1">
      <alignment vertical="center" wrapText="1"/>
    </xf>
    <xf numFmtId="0" fontId="20" fillId="4" borderId="6"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7" fillId="0" borderId="2" xfId="8913" applyFont="1" applyFill="1" applyBorder="1" applyAlignment="1" applyProtection="1">
      <alignment horizontal="left" vertical="center" wrapText="1"/>
    </xf>
    <xf numFmtId="0" fontId="8" fillId="0" borderId="2" xfId="8922" applyFont="1" applyFill="1" applyBorder="1" applyAlignment="1" applyProtection="1">
      <alignment horizontal="center" vertical="center" wrapText="1"/>
    </xf>
    <xf numFmtId="0" fontId="7" fillId="0" borderId="2" xfId="3698" applyFont="1" applyFill="1" applyBorder="1" applyAlignment="1" applyProtection="1">
      <alignment horizontal="left" vertical="center" wrapText="1"/>
    </xf>
    <xf numFmtId="0" fontId="7" fillId="0" borderId="2" xfId="3698" applyFont="1" applyFill="1" applyBorder="1" applyAlignment="1" applyProtection="1">
      <alignment horizontal="center" vertical="center" wrapText="1"/>
    </xf>
    <xf numFmtId="0" fontId="0" fillId="0" borderId="2" xfId="3698" applyFont="1" applyFill="1" applyBorder="1" applyAlignment="1" applyProtection="1">
      <alignment horizontal="left" vertical="center" wrapText="1"/>
    </xf>
    <xf numFmtId="0" fontId="7" fillId="0" borderId="2" xfId="3267" applyFont="1" applyFill="1" applyBorder="1" applyAlignment="1" applyProtection="1">
      <alignment horizontal="center" vertical="center"/>
    </xf>
    <xf numFmtId="0" fontId="17" fillId="4" borderId="2" xfId="0" applyFont="1" applyFill="1" applyBorder="1" applyAlignment="1">
      <alignment vertical="center" wrapText="1"/>
    </xf>
    <xf numFmtId="0" fontId="20" fillId="4" borderId="3" xfId="0" applyFont="1" applyFill="1" applyBorder="1" applyAlignment="1">
      <alignment horizontal="center" vertical="center"/>
    </xf>
    <xf numFmtId="0" fontId="17" fillId="4" borderId="5" xfId="0" applyFont="1" applyFill="1" applyBorder="1" applyAlignment="1">
      <alignment vertical="center" wrapText="1"/>
    </xf>
    <xf numFmtId="0" fontId="20" fillId="4" borderId="21" xfId="0" applyFont="1" applyFill="1" applyBorder="1" applyAlignment="1">
      <alignment horizontal="center" vertical="center"/>
    </xf>
    <xf numFmtId="192" fontId="7" fillId="4" borderId="2" xfId="3698" applyNumberFormat="1" applyFont="1" applyFill="1" applyBorder="1" applyAlignment="1" applyProtection="1">
      <alignment horizontal="center" vertical="center" wrapText="1"/>
    </xf>
    <xf numFmtId="0" fontId="7" fillId="4" borderId="2" xfId="3698" applyFont="1" applyFill="1" applyBorder="1" applyAlignment="1" applyProtection="1">
      <alignment horizontal="center" vertical="center" wrapText="1"/>
    </xf>
    <xf numFmtId="49" fontId="17" fillId="0" borderId="2" xfId="8931" applyNumberFormat="1" applyFont="1" applyFill="1" applyBorder="1" applyAlignment="1" applyProtection="1">
      <alignment vertical="center" wrapText="1"/>
      <protection locked="0"/>
    </xf>
    <xf numFmtId="49" fontId="7" fillId="0" borderId="2" xfId="18101" applyNumberFormat="1" applyFont="1" applyFill="1" applyBorder="1" applyAlignment="1">
      <alignment horizontal="center" vertical="center" wrapText="1"/>
    </xf>
    <xf numFmtId="0" fontId="21" fillId="0" borderId="2" xfId="5870" applyFont="1" applyFill="1" applyBorder="1" applyAlignment="1" applyProtection="1">
      <alignment vertical="center" wrapText="1"/>
      <protection locked="0"/>
    </xf>
    <xf numFmtId="0" fontId="0" fillId="0" borderId="0" xfId="0" applyFont="1"/>
    <xf numFmtId="0" fontId="7" fillId="0" borderId="22" xfId="2000" applyFont="1" applyFill="1" applyBorder="1" applyAlignment="1"/>
    <xf numFmtId="0" fontId="7" fillId="0" borderId="22" xfId="2000" applyNumberFormat="1" applyFont="1" applyFill="1" applyBorder="1" applyAlignment="1"/>
    <xf numFmtId="0" fontId="7" fillId="0" borderId="0" xfId="2000" applyNumberFormat="1" applyFont="1" applyFill="1" applyAlignment="1"/>
    <xf numFmtId="0" fontId="7" fillId="0" borderId="0" xfId="2000" applyNumberFormat="1" applyFont="1" applyFill="1" applyAlignment="1">
      <alignment horizontal="center"/>
    </xf>
    <xf numFmtId="192" fontId="5" fillId="0" borderId="0" xfId="8915" applyNumberFormat="1" applyFont="1" applyFill="1" applyBorder="1" applyAlignment="1">
      <alignment vertical="center"/>
    </xf>
    <xf numFmtId="0" fontId="5" fillId="0" borderId="0" xfId="8915" applyNumberFormat="1" applyFont="1" applyFill="1" applyAlignment="1">
      <alignment vertical="center"/>
    </xf>
    <xf numFmtId="0" fontId="5" fillId="0" borderId="0" xfId="8915" applyNumberFormat="1" applyFont="1" applyFill="1" applyAlignment="1">
      <alignment horizontal="center" vertical="center"/>
    </xf>
    <xf numFmtId="0" fontId="7" fillId="0" borderId="10" xfId="2000" applyNumberFormat="1" applyFont="1" applyFill="1" applyBorder="1" applyAlignment="1">
      <alignment horizontal="center" vertical="center" wrapText="1"/>
    </xf>
    <xf numFmtId="0" fontId="7" fillId="0" borderId="12" xfId="2000" applyFont="1" applyFill="1" applyBorder="1" applyAlignment="1">
      <alignment horizontal="center" vertical="center" wrapText="1"/>
    </xf>
    <xf numFmtId="0" fontId="7" fillId="0" borderId="2" xfId="2000" applyNumberFormat="1" applyFont="1" applyFill="1" applyBorder="1" applyAlignment="1">
      <alignment horizontal="center" vertical="center" wrapText="1"/>
    </xf>
    <xf numFmtId="192" fontId="7" fillId="0" borderId="2" xfId="2000" applyNumberFormat="1" applyFont="1" applyFill="1" applyBorder="1" applyAlignment="1">
      <alignment horizontal="center" vertical="center" wrapText="1"/>
    </xf>
    <xf numFmtId="192" fontId="0" fillId="0" borderId="2" xfId="0" applyNumberFormat="1" applyFont="1" applyBorder="1" applyAlignment="1">
      <alignment horizontal="center" vertical="center"/>
    </xf>
    <xf numFmtId="0" fontId="0" fillId="0" borderId="13" xfId="0" applyFont="1" applyBorder="1" applyAlignment="1">
      <alignment horizontal="center" vertical="center"/>
    </xf>
    <xf numFmtId="0" fontId="0" fillId="0" borderId="13" xfId="0" applyBorder="1" applyAlignment="1">
      <alignment horizontal="center" vertical="center"/>
    </xf>
    <xf numFmtId="192" fontId="0" fillId="0" borderId="2" xfId="0" applyNumberFormat="1" applyBorder="1" applyAlignment="1">
      <alignment horizontal="center" vertical="center"/>
    </xf>
    <xf numFmtId="0" fontId="7" fillId="0" borderId="2" xfId="8915" applyNumberFormat="1" applyFont="1" applyFill="1" applyBorder="1" applyAlignment="1">
      <alignment horizontal="center" vertical="center"/>
    </xf>
    <xf numFmtId="0" fontId="7" fillId="2" borderId="2" xfId="2000" applyNumberFormat="1" applyFont="1" applyFill="1" applyBorder="1" applyAlignment="1">
      <alignment horizontal="center" vertical="center" wrapText="1"/>
    </xf>
    <xf numFmtId="0" fontId="5" fillId="0" borderId="2" xfId="2000" applyNumberFormat="1" applyFont="1" applyFill="1" applyBorder="1" applyAlignment="1">
      <alignment horizontal="center" vertical="center" wrapText="1"/>
    </xf>
    <xf numFmtId="0" fontId="0" fillId="0" borderId="13" xfId="0" applyFont="1" applyBorder="1" applyAlignment="1">
      <alignment horizontal="center" vertical="center" wrapText="1"/>
    </xf>
    <xf numFmtId="0" fontId="7" fillId="0" borderId="18" xfId="2000" applyNumberFormat="1" applyFont="1" applyFill="1" applyBorder="1" applyAlignment="1">
      <alignment horizontal="center" vertical="center" wrapText="1"/>
    </xf>
    <xf numFmtId="0" fontId="0" fillId="0" borderId="18" xfId="0" applyBorder="1" applyAlignment="1">
      <alignment horizontal="center" vertical="center"/>
    </xf>
    <xf numFmtId="192" fontId="0" fillId="0" borderId="18" xfId="0" applyNumberFormat="1" applyBorder="1" applyAlignment="1">
      <alignment horizontal="center" vertical="center"/>
    </xf>
    <xf numFmtId="0" fontId="0" fillId="0" borderId="19" xfId="0" applyBorder="1" applyAlignment="1">
      <alignment horizontal="center" vertical="center"/>
    </xf>
    <xf numFmtId="0" fontId="7" fillId="0" borderId="0" xfId="2000" applyFont="1" applyFill="1" applyAlignment="1">
      <alignment horizontal="left" wrapText="1"/>
    </xf>
    <xf numFmtId="0" fontId="23" fillId="0" borderId="0" xfId="2000" applyNumberFormat="1" applyFont="1" applyFill="1" applyAlignment="1">
      <alignment horizontal="left" vertical="center" wrapText="1"/>
    </xf>
    <xf numFmtId="0" fontId="23" fillId="0" borderId="0" xfId="2000" applyNumberFormat="1" applyFont="1" applyFill="1" applyAlignment="1">
      <alignment horizontal="center" vertical="center" wrapText="1"/>
    </xf>
    <xf numFmtId="0" fontId="5" fillId="0" borderId="0" xfId="8915" applyNumberFormat="1" applyFont="1" applyFill="1" applyAlignment="1">
      <alignment horizontal="left" vertical="center"/>
    </xf>
    <xf numFmtId="0" fontId="5" fillId="0" borderId="12" xfId="2000" applyFont="1" applyFill="1" applyBorder="1" applyAlignment="1">
      <alignment horizontal="center" vertical="center" wrapText="1"/>
    </xf>
    <xf numFmtId="0" fontId="7" fillId="0" borderId="12" xfId="2000" applyNumberFormat="1" applyFont="1" applyFill="1" applyBorder="1" applyAlignment="1">
      <alignment horizontal="center" vertical="center" wrapText="1"/>
    </xf>
    <xf numFmtId="0" fontId="0" fillId="0" borderId="13" xfId="0" applyBorder="1" applyAlignment="1">
      <alignment horizontal="center" vertical="center" wrapText="1"/>
    </xf>
    <xf numFmtId="43" fontId="7" fillId="0" borderId="0" xfId="9839" applyFont="1" applyFill="1" applyAlignment="1">
      <alignment vertical="center" wrapText="1"/>
    </xf>
    <xf numFmtId="0" fontId="7" fillId="0" borderId="0" xfId="2000" applyFont="1" applyFill="1" applyAlignment="1">
      <alignment vertical="center" wrapText="1"/>
    </xf>
    <xf numFmtId="0" fontId="20" fillId="4" borderId="0" xfId="0" applyFont="1" applyFill="1" applyAlignment="1">
      <alignment horizontal="center" vertical="center" wrapText="1"/>
    </xf>
    <xf numFmtId="0" fontId="20" fillId="4" borderId="0" xfId="0" applyFont="1" applyFill="1" applyAlignment="1">
      <alignment vertical="center" wrapText="1"/>
    </xf>
    <xf numFmtId="0" fontId="20" fillId="4" borderId="0" xfId="0" applyFont="1" applyFill="1" applyAlignment="1">
      <alignment horizontal="left" vertical="center" wrapText="1"/>
    </xf>
    <xf numFmtId="0" fontId="0" fillId="4" borderId="0" xfId="0" applyFont="1" applyFill="1" applyAlignment="1">
      <alignment horizontal="center" vertical="center" wrapText="1"/>
    </xf>
    <xf numFmtId="0" fontId="17" fillId="3" borderId="2" xfId="8917" applyFont="1" applyFill="1" applyBorder="1" applyAlignment="1" applyProtection="1">
      <alignment horizontal="center" vertical="center" wrapText="1"/>
      <protection hidden="1"/>
    </xf>
    <xf numFmtId="0" fontId="20" fillId="3" borderId="2" xfId="8917" applyFont="1" applyFill="1" applyBorder="1" applyAlignment="1" applyProtection="1">
      <alignment horizontal="center" vertical="center" wrapText="1"/>
      <protection hidden="1"/>
    </xf>
    <xf numFmtId="194" fontId="20" fillId="5" borderId="2" xfId="0" applyNumberFormat="1" applyFont="1" applyFill="1" applyBorder="1" applyAlignment="1">
      <alignment horizontal="center" vertical="center" wrapText="1"/>
    </xf>
    <xf numFmtId="192" fontId="30" fillId="5" borderId="2" xfId="0" applyNumberFormat="1" applyFont="1" applyFill="1" applyBorder="1" applyAlignment="1">
      <alignment vertical="center" wrapText="1"/>
    </xf>
    <xf numFmtId="192" fontId="20" fillId="5" borderId="2" xfId="0" applyNumberFormat="1" applyFont="1" applyFill="1" applyBorder="1" applyAlignment="1">
      <alignment horizontal="center" vertical="center" wrapText="1"/>
    </xf>
    <xf numFmtId="0" fontId="0" fillId="5" borderId="2" xfId="0" applyFont="1" applyFill="1" applyBorder="1" applyAlignment="1">
      <alignment horizontal="center" vertical="center" wrapText="1"/>
    </xf>
    <xf numFmtId="0" fontId="19" fillId="5" borderId="2" xfId="0" applyFont="1" applyFill="1" applyBorder="1" applyAlignment="1">
      <alignment horizontal="center" vertical="center" wrapText="1"/>
    </xf>
    <xf numFmtId="194" fontId="20" fillId="6" borderId="2" xfId="0" applyNumberFormat="1" applyFont="1" applyFill="1" applyBorder="1" applyAlignment="1">
      <alignment horizontal="center" vertical="center" wrapText="1"/>
    </xf>
    <xf numFmtId="192" fontId="30" fillId="6" borderId="2" xfId="0" applyNumberFormat="1" applyFont="1" applyFill="1" applyBorder="1" applyAlignment="1">
      <alignment vertical="center" wrapText="1"/>
    </xf>
    <xf numFmtId="192" fontId="20" fillId="6" borderId="2" xfId="0" applyNumberFormat="1" applyFont="1" applyFill="1" applyBorder="1" applyAlignment="1">
      <alignment vertical="center" wrapText="1"/>
    </xf>
    <xf numFmtId="192" fontId="20" fillId="6" borderId="2" xfId="0" applyNumberFormat="1" applyFont="1" applyFill="1" applyBorder="1" applyAlignment="1">
      <alignment horizontal="center" vertical="center" wrapText="1"/>
    </xf>
    <xf numFmtId="0" fontId="0" fillId="6"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49" fontId="20" fillId="0" borderId="2" xfId="5984" applyNumberFormat="1" applyFont="1" applyFill="1" applyBorder="1" applyAlignment="1" applyProtection="1">
      <alignment vertical="center" wrapText="1"/>
      <protection locked="0"/>
    </xf>
    <xf numFmtId="192" fontId="20" fillId="0" borderId="2" xfId="5812" applyNumberFormat="1" applyFont="1" applyFill="1" applyBorder="1" applyAlignment="1">
      <alignment horizontal="center" vertical="center"/>
    </xf>
    <xf numFmtId="0" fontId="20" fillId="0" borderId="2" xfId="5654" applyFont="1" applyFill="1" applyBorder="1" applyAlignment="1">
      <alignment vertical="center" wrapText="1"/>
    </xf>
    <xf numFmtId="0" fontId="19" fillId="4" borderId="20" xfId="0" applyFont="1" applyFill="1" applyBorder="1" applyAlignment="1">
      <alignment horizontal="center" vertical="center" wrapText="1"/>
    </xf>
    <xf numFmtId="192" fontId="0" fillId="6" borderId="2" xfId="0" applyNumberFormat="1" applyFont="1" applyFill="1" applyBorder="1" applyAlignment="1">
      <alignment horizontal="left" vertical="center" wrapText="1"/>
    </xf>
    <xf numFmtId="0" fontId="19" fillId="6" borderId="20" xfId="0" applyFont="1" applyFill="1" applyBorder="1" applyAlignment="1">
      <alignment horizontal="center" vertical="center" wrapText="1"/>
    </xf>
    <xf numFmtId="192" fontId="22" fillId="0" borderId="2" xfId="0" applyNumberFormat="1" applyFont="1" applyFill="1" applyBorder="1" applyAlignment="1">
      <alignment horizontal="center" vertical="center" wrapText="1"/>
    </xf>
    <xf numFmtId="192" fontId="0" fillId="0" borderId="2" xfId="0" applyNumberFormat="1" applyFont="1" applyFill="1" applyBorder="1" applyAlignment="1">
      <alignment horizontal="center" vertical="center" wrapText="1"/>
    </xf>
    <xf numFmtId="49" fontId="20" fillId="0" borderId="2" xfId="6127" applyNumberFormat="1" applyFont="1" applyFill="1" applyBorder="1" applyAlignment="1" applyProtection="1">
      <alignment vertical="center" wrapText="1"/>
      <protection locked="0"/>
    </xf>
    <xf numFmtId="192" fontId="0" fillId="0" borderId="2" xfId="0" applyNumberFormat="1" applyFont="1" applyFill="1" applyBorder="1" applyAlignment="1">
      <alignment horizontal="left" vertical="center" wrapText="1"/>
    </xf>
    <xf numFmtId="0" fontId="20" fillId="0" borderId="2" xfId="0" applyNumberFormat="1" applyFont="1" applyFill="1" applyBorder="1" applyAlignment="1" applyProtection="1">
      <alignment vertical="center" wrapText="1"/>
      <protection locked="0"/>
    </xf>
    <xf numFmtId="192" fontId="20" fillId="0" borderId="2" xfId="0" applyNumberFormat="1" applyFont="1" applyFill="1" applyBorder="1" applyAlignment="1">
      <alignment horizontal="center" vertical="center"/>
    </xf>
    <xf numFmtId="192" fontId="19" fillId="4" borderId="2" xfId="0" applyNumberFormat="1" applyFont="1" applyFill="1" applyBorder="1" applyAlignment="1">
      <alignment horizontal="center" vertical="center" wrapText="1"/>
    </xf>
    <xf numFmtId="0" fontId="30" fillId="6" borderId="2" xfId="0" applyFont="1" applyFill="1" applyBorder="1" applyAlignment="1">
      <alignment vertical="center" wrapText="1"/>
    </xf>
    <xf numFmtId="0" fontId="20" fillId="6" borderId="2" xfId="0" applyFont="1" applyFill="1" applyBorder="1" applyAlignment="1"/>
    <xf numFmtId="0" fontId="20" fillId="6" borderId="2" xfId="0" applyFont="1" applyFill="1" applyBorder="1" applyAlignment="1">
      <alignment horizontal="center" vertical="center"/>
    </xf>
    <xf numFmtId="192" fontId="20" fillId="6" borderId="2" xfId="0" applyNumberFormat="1" applyFont="1" applyFill="1" applyBorder="1" applyAlignment="1">
      <alignment horizontal="center" vertical="center"/>
    </xf>
    <xf numFmtId="194" fontId="20" fillId="0" borderId="2" xfId="0" applyNumberFormat="1" applyFont="1" applyFill="1" applyBorder="1" applyAlignment="1">
      <alignment horizontal="center" vertical="center" wrapText="1"/>
    </xf>
    <xf numFmtId="0" fontId="21" fillId="0" borderId="2" xfId="6569" applyNumberFormat="1" applyFont="1" applyFill="1" applyBorder="1" applyAlignment="1" applyProtection="1">
      <alignment horizontal="left" vertical="center" wrapText="1"/>
      <protection locked="0"/>
    </xf>
    <xf numFmtId="0" fontId="31" fillId="0" borderId="2" xfId="0" applyFont="1" applyFill="1" applyBorder="1" applyAlignment="1">
      <alignment horizontal="center" vertical="center" wrapText="1"/>
    </xf>
    <xf numFmtId="0" fontId="30" fillId="6" borderId="2" xfId="5812" applyFont="1" applyFill="1" applyBorder="1" applyAlignment="1">
      <alignment vertical="center" wrapText="1"/>
    </xf>
    <xf numFmtId="49" fontId="20" fillId="6" borderId="2" xfId="5984" applyNumberFormat="1" applyFont="1" applyFill="1" applyBorder="1" applyAlignment="1" applyProtection="1">
      <alignment vertical="center" wrapText="1"/>
      <protection locked="0"/>
    </xf>
    <xf numFmtId="0" fontId="20" fillId="6" borderId="2" xfId="5812" applyFont="1" applyFill="1" applyBorder="1" applyAlignment="1">
      <alignment horizontal="center" vertical="center"/>
    </xf>
    <xf numFmtId="192" fontId="20" fillId="6" borderId="2" xfId="5812" applyNumberFormat="1" applyFont="1" applyFill="1" applyBorder="1" applyAlignment="1">
      <alignment horizontal="center" vertical="center"/>
    </xf>
    <xf numFmtId="0" fontId="20" fillId="0" borderId="2" xfId="8066" applyNumberFormat="1" applyFont="1" applyFill="1" applyBorder="1" applyAlignment="1" applyProtection="1">
      <alignment vertical="center" wrapText="1"/>
      <protection locked="0"/>
    </xf>
    <xf numFmtId="192" fontId="31" fillId="0" borderId="2" xfId="0" applyNumberFormat="1" applyFont="1" applyFill="1" applyBorder="1" applyAlignment="1">
      <alignment horizontal="center" vertical="center" wrapText="1"/>
    </xf>
    <xf numFmtId="0" fontId="22" fillId="4" borderId="2" xfId="0" applyFont="1" applyFill="1" applyBorder="1" applyAlignment="1">
      <alignment horizontal="center" vertical="center" wrapText="1"/>
    </xf>
    <xf numFmtId="0" fontId="26" fillId="4" borderId="0" xfId="0" applyFont="1" applyFill="1" applyAlignment="1">
      <alignment horizontal="center" vertical="center" wrapText="1"/>
    </xf>
    <xf numFmtId="9" fontId="20" fillId="3" borderId="6" xfId="44" applyNumberFormat="1" applyFont="1" applyFill="1" applyBorder="1" applyAlignment="1" applyProtection="1">
      <alignment horizontal="center" vertical="center" wrapText="1"/>
      <protection hidden="1"/>
    </xf>
    <xf numFmtId="9" fontId="20" fillId="3" borderId="2" xfId="44" applyNumberFormat="1" applyFont="1" applyFill="1" applyBorder="1" applyAlignment="1" applyProtection="1">
      <alignment horizontal="center" vertical="center" wrapText="1"/>
      <protection hidden="1"/>
    </xf>
    <xf numFmtId="181" fontId="20" fillId="3" borderId="2" xfId="44" applyNumberFormat="1" applyFont="1" applyFill="1" applyBorder="1" applyAlignment="1" applyProtection="1">
      <alignment horizontal="center" vertical="center" wrapText="1"/>
      <protection hidden="1"/>
    </xf>
    <xf numFmtId="192" fontId="19" fillId="6" borderId="2" xfId="0" applyNumberFormat="1" applyFont="1" applyFill="1" applyBorder="1" applyAlignment="1">
      <alignment horizontal="center" vertical="center" wrapText="1"/>
    </xf>
    <xf numFmtId="0" fontId="19" fillId="4" borderId="26" xfId="0" applyFont="1" applyFill="1" applyBorder="1" applyAlignment="1">
      <alignment horizontal="center" vertical="center" wrapText="1"/>
    </xf>
    <xf numFmtId="192" fontId="20" fillId="0" borderId="2" xfId="0" applyNumberFormat="1" applyFont="1" applyBorder="1" applyAlignment="1">
      <alignment horizontal="center" vertical="center"/>
    </xf>
    <xf numFmtId="0" fontId="20" fillId="0" borderId="2" xfId="6568" applyNumberFormat="1" applyFont="1" applyFill="1" applyBorder="1" applyAlignment="1" applyProtection="1">
      <alignment vertical="center" wrapText="1"/>
      <protection locked="0"/>
    </xf>
    <xf numFmtId="192" fontId="20" fillId="0" borderId="3" xfId="5812" applyNumberFormat="1" applyFont="1" applyFill="1" applyBorder="1" applyAlignment="1">
      <alignment horizontal="center" vertical="center"/>
    </xf>
    <xf numFmtId="0" fontId="20" fillId="0" borderId="5" xfId="8066" applyNumberFormat="1" applyFont="1" applyFill="1" applyBorder="1" applyAlignment="1" applyProtection="1">
      <alignment vertical="center" wrapText="1"/>
      <protection locked="0"/>
    </xf>
    <xf numFmtId="0" fontId="20" fillId="6" borderId="2" xfId="0" applyFont="1" applyFill="1" applyBorder="1" applyAlignment="1">
      <alignment horizontal="center" vertical="center" wrapText="1"/>
    </xf>
    <xf numFmtId="0" fontId="20" fillId="6" borderId="2" xfId="5812" applyFont="1" applyFill="1" applyBorder="1" applyAlignment="1">
      <alignment vertical="center" wrapText="1"/>
    </xf>
    <xf numFmtId="0" fontId="20" fillId="6" borderId="3" xfId="5812" applyFont="1" applyFill="1" applyBorder="1" applyAlignment="1">
      <alignment horizontal="center" vertical="center"/>
    </xf>
    <xf numFmtId="192" fontId="20" fillId="6" borderId="3" xfId="5812" applyNumberFormat="1" applyFont="1" applyFill="1" applyBorder="1" applyAlignment="1">
      <alignment horizontal="center" vertical="center"/>
    </xf>
    <xf numFmtId="0" fontId="21" fillId="4" borderId="2" xfId="0" applyFont="1" applyFill="1" applyBorder="1" applyAlignment="1">
      <alignment horizontal="left" vertical="center" wrapText="1"/>
    </xf>
    <xf numFmtId="0" fontId="32" fillId="6" borderId="2" xfId="0" applyFont="1" applyFill="1" applyBorder="1" applyAlignment="1">
      <alignment horizontal="center" vertical="center"/>
    </xf>
    <xf numFmtId="0" fontId="32" fillId="6" borderId="2" xfId="0" applyFont="1" applyFill="1" applyBorder="1" applyAlignment="1">
      <alignment vertical="center" wrapText="1"/>
    </xf>
    <xf numFmtId="0" fontId="32" fillId="6" borderId="3" xfId="0" applyFont="1" applyFill="1" applyBorder="1" applyAlignment="1">
      <alignment horizontal="center" vertical="center"/>
    </xf>
    <xf numFmtId="0" fontId="20" fillId="0" borderId="2" xfId="0" applyNumberFormat="1" applyFont="1" applyFill="1" applyBorder="1" applyAlignment="1" applyProtection="1">
      <alignment horizontal="center" vertical="center" wrapText="1"/>
      <protection locked="0"/>
    </xf>
    <xf numFmtId="0" fontId="20" fillId="6" borderId="2" xfId="0" applyNumberFormat="1" applyFont="1" applyFill="1" applyBorder="1" applyAlignment="1" applyProtection="1">
      <alignment horizontal="center" vertical="center" wrapText="1"/>
      <protection locked="0"/>
    </xf>
    <xf numFmtId="49" fontId="28" fillId="6" borderId="2" xfId="8931" applyNumberFormat="1" applyFont="1" applyFill="1" applyBorder="1" applyAlignment="1" applyProtection="1">
      <alignment vertical="center" wrapText="1"/>
      <protection locked="0"/>
    </xf>
    <xf numFmtId="0" fontId="7" fillId="6" borderId="2" xfId="5802" applyFont="1" applyFill="1" applyBorder="1" applyAlignment="1" applyProtection="1">
      <alignment vertical="center" wrapText="1"/>
    </xf>
    <xf numFmtId="49" fontId="7" fillId="6" borderId="3" xfId="18101"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0" fontId="7" fillId="0" borderId="2" xfId="5802" applyFont="1" applyFill="1" applyBorder="1" applyAlignment="1" applyProtection="1">
      <alignment vertical="center" wrapText="1"/>
    </xf>
    <xf numFmtId="0" fontId="20" fillId="4" borderId="2" xfId="0" applyNumberFormat="1" applyFont="1" applyFill="1" applyBorder="1" applyAlignment="1" applyProtection="1">
      <alignment horizontal="center" vertical="center" wrapText="1"/>
      <protection locked="0"/>
    </xf>
    <xf numFmtId="0" fontId="21" fillId="0" borderId="2" xfId="5870" applyFont="1" applyFill="1" applyBorder="1" applyAlignment="1" applyProtection="1">
      <alignment horizontal="left" vertical="center" wrapText="1"/>
      <protection locked="0"/>
    </xf>
    <xf numFmtId="0" fontId="21" fillId="0" borderId="2" xfId="5870" applyFont="1" applyFill="1" applyBorder="1" applyAlignment="1" applyProtection="1">
      <alignment horizontal="left" vertical="center" wrapText="1"/>
    </xf>
    <xf numFmtId="0" fontId="33" fillId="6" borderId="2" xfId="5870" applyFont="1" applyFill="1" applyBorder="1" applyAlignment="1" applyProtection="1">
      <alignment vertical="center" wrapText="1"/>
      <protection locked="0"/>
    </xf>
    <xf numFmtId="0" fontId="21" fillId="6" borderId="2" xfId="5870" applyFont="1" applyFill="1" applyBorder="1" applyAlignment="1" applyProtection="1">
      <alignment horizontal="left" vertical="center" wrapText="1"/>
      <protection locked="0"/>
    </xf>
    <xf numFmtId="0" fontId="20" fillId="6" borderId="3" xfId="0" applyFont="1" applyFill="1" applyBorder="1" applyAlignment="1">
      <alignment horizontal="center" vertical="center"/>
    </xf>
    <xf numFmtId="192" fontId="17" fillId="4" borderId="2" xfId="0" applyNumberFormat="1" applyFont="1" applyFill="1" applyBorder="1" applyAlignment="1">
      <alignment vertical="center" wrapText="1"/>
    </xf>
    <xf numFmtId="192" fontId="34" fillId="4" borderId="2" xfId="0" applyNumberFormat="1" applyFont="1" applyFill="1" applyBorder="1" applyAlignment="1">
      <alignment vertical="center" wrapText="1"/>
    </xf>
    <xf numFmtId="0" fontId="0" fillId="4" borderId="0" xfId="0" applyFill="1" applyAlignment="1"/>
    <xf numFmtId="0" fontId="0" fillId="0" borderId="0" xfId="0" applyAlignment="1">
      <alignment vertical="center"/>
    </xf>
    <xf numFmtId="0" fontId="20" fillId="0" borderId="0" xfId="0" applyFont="1" applyAlignment="1">
      <alignment vertical="center"/>
    </xf>
    <xf numFmtId="196" fontId="20" fillId="4" borderId="0" xfId="0" applyNumberFormat="1" applyFont="1" applyFill="1" applyAlignment="1">
      <alignment horizontal="center" vertical="center" wrapText="1"/>
    </xf>
    <xf numFmtId="0" fontId="30" fillId="4" borderId="2" xfId="0" applyFont="1" applyFill="1" applyBorder="1" applyAlignment="1">
      <alignment horizontal="center" vertical="center" wrapText="1"/>
    </xf>
    <xf numFmtId="196" fontId="20" fillId="4" borderId="2" xfId="0" applyNumberFormat="1" applyFont="1" applyFill="1" applyBorder="1" applyAlignment="1">
      <alignment horizontal="center" vertical="center" wrapText="1"/>
    </xf>
    <xf numFmtId="196" fontId="20" fillId="5" borderId="2" xfId="0" applyNumberFormat="1" applyFont="1" applyFill="1" applyBorder="1" applyAlignment="1">
      <alignment horizontal="center" vertical="center" wrapText="1"/>
    </xf>
    <xf numFmtId="194" fontId="30" fillId="6" borderId="2" xfId="0" applyNumberFormat="1" applyFont="1" applyFill="1" applyBorder="1" applyAlignment="1">
      <alignment horizontal="center" vertical="center" wrapText="1"/>
    </xf>
    <xf numFmtId="196" fontId="20" fillId="6" borderId="2" xfId="0" applyNumberFormat="1" applyFont="1" applyFill="1" applyBorder="1" applyAlignment="1">
      <alignment horizontal="center" vertical="center" wrapText="1"/>
    </xf>
    <xf numFmtId="196" fontId="20" fillId="4" borderId="2" xfId="0" applyNumberFormat="1" applyFont="1" applyFill="1" applyBorder="1" applyAlignment="1">
      <alignment horizontal="center" vertical="center"/>
    </xf>
    <xf numFmtId="196" fontId="20" fillId="6" borderId="2" xfId="0" applyNumberFormat="1" applyFont="1" applyFill="1" applyBorder="1" applyAlignment="1">
      <alignment horizontal="center" vertical="center"/>
    </xf>
    <xf numFmtId="196" fontId="20" fillId="4" borderId="2" xfId="5812" applyNumberFormat="1" applyFont="1" applyFill="1" applyBorder="1" applyAlignment="1">
      <alignment horizontal="center" vertical="center"/>
    </xf>
    <xf numFmtId="196" fontId="20" fillId="6" borderId="2" xfId="5812" applyNumberFormat="1" applyFont="1" applyFill="1" applyBorder="1" applyAlignment="1">
      <alignment horizontal="center" vertical="center"/>
    </xf>
    <xf numFmtId="0" fontId="19" fillId="4" borderId="2" xfId="0" applyFont="1" applyFill="1" applyBorder="1" applyAlignment="1"/>
    <xf numFmtId="0" fontId="19" fillId="6" borderId="2" xfId="0" applyFont="1" applyFill="1" applyBorder="1" applyAlignment="1"/>
    <xf numFmtId="0" fontId="30" fillId="6" borderId="2" xfId="0" applyFont="1" applyFill="1" applyBorder="1" applyAlignment="1">
      <alignment horizontal="center" vertical="center" wrapText="1"/>
    </xf>
    <xf numFmtId="196" fontId="20" fillId="0" borderId="2" xfId="0" applyNumberFormat="1" applyFont="1" applyFill="1" applyBorder="1" applyAlignment="1">
      <alignment horizontal="center" vertical="center"/>
    </xf>
    <xf numFmtId="196" fontId="20" fillId="6" borderId="2" xfId="0" applyNumberFormat="1" applyFont="1" applyFill="1" applyBorder="1" applyAlignment="1">
      <alignment vertical="center"/>
    </xf>
    <xf numFmtId="196" fontId="20" fillId="0" borderId="2" xfId="0" applyNumberFormat="1" applyFont="1" applyFill="1" applyBorder="1" applyAlignment="1">
      <alignment horizontal="center" vertical="center" wrapText="1"/>
    </xf>
    <xf numFmtId="0" fontId="19" fillId="6" borderId="2" xfId="0" applyFont="1" applyFill="1" applyBorder="1" applyAlignment="1">
      <alignment vertical="center"/>
    </xf>
    <xf numFmtId="0" fontId="19" fillId="4" borderId="2" xfId="0" applyFont="1" applyFill="1" applyBorder="1" applyAlignment="1">
      <alignment vertical="center"/>
    </xf>
    <xf numFmtId="0" fontId="20" fillId="4" borderId="2" xfId="0" applyFont="1" applyFill="1" applyBorder="1" applyAlignment="1">
      <alignment vertical="center"/>
    </xf>
    <xf numFmtId="192" fontId="17" fillId="4" borderId="3" xfId="0" applyNumberFormat="1" applyFont="1" applyFill="1" applyBorder="1" applyAlignment="1">
      <alignment horizontal="center" vertical="center" wrapText="1"/>
    </xf>
    <xf numFmtId="192" fontId="30" fillId="0" borderId="2" xfId="0" applyNumberFormat="1" applyFont="1" applyFill="1" applyBorder="1" applyAlignment="1">
      <alignment vertical="center" wrapText="1"/>
    </xf>
    <xf numFmtId="192" fontId="20" fillId="0" borderId="3" xfId="0" applyNumberFormat="1" applyFont="1" applyFill="1" applyBorder="1" applyAlignment="1">
      <alignment horizontal="center" vertical="center" wrapText="1"/>
    </xf>
    <xf numFmtId="0" fontId="20" fillId="6" borderId="2" xfId="0" applyFont="1" applyFill="1" applyBorder="1" applyAlignment="1">
      <alignment vertical="center"/>
    </xf>
    <xf numFmtId="0" fontId="0" fillId="0" borderId="0" xfId="0" applyFill="1"/>
    <xf numFmtId="0" fontId="13" fillId="0" borderId="2" xfId="8925" applyFont="1" applyBorder="1" applyAlignment="1" applyProtection="1">
      <alignment vertical="center"/>
      <protection locked="0"/>
    </xf>
    <xf numFmtId="49" fontId="37" fillId="0" borderId="2" xfId="8915" applyNumberFormat="1" applyFont="1" applyFill="1" applyBorder="1" applyAlignment="1" applyProtection="1">
      <alignment vertical="center"/>
      <protection locked="0"/>
    </xf>
    <xf numFmtId="176" fontId="0" fillId="3" borderId="2" xfId="8927" applyNumberFormat="1" applyFont="1" applyFill="1" applyBorder="1" applyAlignment="1" applyProtection="1">
      <alignment horizontal="center" vertical="center" wrapText="1"/>
      <protection locked="0"/>
    </xf>
    <xf numFmtId="183" fontId="0" fillId="3" borderId="2" xfId="8927" applyNumberFormat="1" applyFont="1" applyFill="1" applyBorder="1" applyAlignment="1" applyProtection="1">
      <alignment horizontal="center" vertical="center" wrapText="1"/>
      <protection locked="0"/>
    </xf>
    <xf numFmtId="176" fontId="2" fillId="0" borderId="2" xfId="8927" applyNumberFormat="1" applyFont="1" applyFill="1" applyBorder="1" applyAlignment="1" applyProtection="1">
      <alignment horizontal="center" vertical="center" wrapText="1"/>
      <protection locked="0"/>
    </xf>
    <xf numFmtId="183" fontId="2" fillId="0" borderId="2" xfId="8927" applyNumberFormat="1" applyFont="1" applyFill="1" applyBorder="1" applyAlignment="1" applyProtection="1">
      <alignment horizontal="center" vertical="center" wrapText="1"/>
      <protection locked="0"/>
    </xf>
    <xf numFmtId="49" fontId="5" fillId="0" borderId="29" xfId="8918" applyNumberFormat="1" applyFont="1" applyBorder="1" applyAlignment="1" applyProtection="1">
      <alignment horizontal="center" vertical="center" wrapText="1"/>
      <protection locked="0"/>
    </xf>
    <xf numFmtId="183" fontId="0" fillId="0" borderId="2" xfId="8927" applyNumberFormat="1" applyFont="1" applyFill="1" applyBorder="1" applyAlignment="1" applyProtection="1">
      <alignment horizontal="center" vertical="center" wrapText="1"/>
      <protection locked="0"/>
    </xf>
    <xf numFmtId="188" fontId="7" fillId="0" borderId="2" xfId="8918" applyNumberFormat="1" applyFont="1" applyBorder="1" applyAlignment="1" applyProtection="1">
      <alignment horizontal="center" vertical="center" wrapText="1"/>
      <protection locked="0"/>
    </xf>
    <xf numFmtId="49" fontId="7" fillId="0" borderId="2" xfId="8918" applyNumberFormat="1" applyFont="1" applyBorder="1" applyAlignment="1" applyProtection="1">
      <alignment horizontal="left" vertical="center" wrapText="1"/>
      <protection locked="0"/>
    </xf>
    <xf numFmtId="49" fontId="7" fillId="0" borderId="29" xfId="8918" applyNumberFormat="1" applyFont="1" applyBorder="1" applyAlignment="1" applyProtection="1">
      <alignment horizontal="left" vertical="center" wrapText="1"/>
      <protection locked="0"/>
    </xf>
    <xf numFmtId="183" fontId="0" fillId="2" borderId="2" xfId="8927" applyNumberFormat="1" applyFont="1" applyFill="1" applyBorder="1" applyAlignment="1" applyProtection="1">
      <alignment horizontal="center" vertical="center" wrapText="1"/>
      <protection locked="0"/>
    </xf>
    <xf numFmtId="192" fontId="0" fillId="2" borderId="2" xfId="8927" applyNumberFormat="1" applyFont="1" applyFill="1" applyBorder="1" applyAlignment="1" applyProtection="1">
      <alignment horizontal="center" vertical="center" wrapText="1"/>
      <protection locked="0"/>
    </xf>
    <xf numFmtId="183" fontId="2" fillId="2" borderId="2" xfId="8927" applyNumberFormat="1" applyFont="1" applyFill="1" applyBorder="1" applyAlignment="1" applyProtection="1">
      <alignment horizontal="center" vertical="center" wrapText="1"/>
      <protection locked="0"/>
    </xf>
    <xf numFmtId="188" fontId="5" fillId="0" borderId="2" xfId="8918" applyNumberFormat="1" applyFont="1" applyBorder="1" applyAlignment="1" applyProtection="1">
      <alignment horizontal="center" vertical="center" wrapText="1"/>
      <protection locked="0"/>
    </xf>
    <xf numFmtId="49" fontId="5" fillId="0" borderId="2" xfId="8918" applyNumberFormat="1" applyFont="1" applyBorder="1" applyAlignment="1" applyProtection="1">
      <alignment vertical="center" wrapText="1"/>
      <protection locked="0"/>
    </xf>
    <xf numFmtId="9" fontId="2" fillId="2" borderId="2" xfId="44" applyNumberFormat="1" applyFont="1" applyFill="1" applyBorder="1" applyAlignment="1" applyProtection="1">
      <alignment horizontal="center" vertical="center" wrapText="1"/>
      <protection locked="0"/>
    </xf>
    <xf numFmtId="188" fontId="7" fillId="0" borderId="2" xfId="8930" applyNumberFormat="1" applyFont="1" applyBorder="1" applyAlignment="1" applyProtection="1">
      <alignment horizontal="center" vertical="center" wrapText="1"/>
      <protection locked="0"/>
    </xf>
    <xf numFmtId="49" fontId="5" fillId="0" borderId="2" xfId="8918" applyNumberFormat="1" applyFont="1" applyBorder="1" applyAlignment="1" applyProtection="1">
      <alignment horizontal="center" vertical="center" wrapText="1"/>
      <protection locked="0"/>
    </xf>
    <xf numFmtId="0" fontId="7" fillId="0" borderId="2" xfId="8930" applyFont="1" applyBorder="1" applyAlignment="1" applyProtection="1">
      <alignment horizontal="center" vertical="center"/>
      <protection locked="0"/>
    </xf>
    <xf numFmtId="188" fontId="0" fillId="2" borderId="2" xfId="8927" applyNumberFormat="1" applyFont="1" applyFill="1" applyBorder="1" applyAlignment="1" applyProtection="1">
      <alignment horizontal="center" vertical="center" wrapText="1"/>
      <protection locked="0"/>
    </xf>
    <xf numFmtId="49" fontId="5" fillId="0" borderId="2" xfId="8918" applyNumberFormat="1" applyFont="1" applyBorder="1" applyAlignment="1" applyProtection="1">
      <alignment horizontal="left" vertical="center" wrapText="1"/>
      <protection locked="0"/>
    </xf>
    <xf numFmtId="0" fontId="5" fillId="0" borderId="29" xfId="8930" applyFont="1" applyBorder="1" applyAlignment="1" applyProtection="1">
      <alignment horizontal="center" vertical="center"/>
      <protection locked="0"/>
    </xf>
    <xf numFmtId="188" fontId="9" fillId="0" borderId="2" xfId="694" applyNumberFormat="1" applyFill="1" applyBorder="1" applyAlignment="1" applyProtection="1">
      <alignment horizontal="center" vertical="center" wrapText="1"/>
      <protection locked="0"/>
    </xf>
    <xf numFmtId="49" fontId="38" fillId="2" borderId="2" xfId="8927" applyNumberFormat="1" applyFont="1" applyFill="1" applyBorder="1" applyAlignment="1" applyProtection="1">
      <alignment horizontal="center" vertical="center" wrapText="1"/>
      <protection locked="0"/>
    </xf>
    <xf numFmtId="183" fontId="0" fillId="0" borderId="0" xfId="0" applyNumberFormat="1"/>
    <xf numFmtId="0" fontId="39" fillId="4" borderId="22" xfId="0" applyFont="1" applyFill="1" applyBorder="1" applyAlignment="1"/>
    <xf numFmtId="0" fontId="40" fillId="0" borderId="0" xfId="0" applyFont="1" applyFill="1" applyBorder="1" applyAlignment="1"/>
    <xf numFmtId="0" fontId="39" fillId="0" borderId="22" xfId="0" applyFont="1" applyFill="1" applyBorder="1" applyAlignment="1"/>
    <xf numFmtId="0" fontId="41" fillId="0" borderId="0" xfId="8925" applyFont="1" applyBorder="1" applyAlignment="1" applyProtection="1">
      <alignment horizontal="center" vertical="center"/>
    </xf>
    <xf numFmtId="0" fontId="41" fillId="0" borderId="0" xfId="8925" applyFont="1" applyBorder="1" applyAlignment="1" applyProtection="1">
      <alignment horizontal="left" vertical="center"/>
    </xf>
    <xf numFmtId="0" fontId="22" fillId="0" borderId="0" xfId="8926" applyFont="1" applyFill="1" applyBorder="1" applyAlignment="1" applyProtection="1">
      <alignment horizontal="center" vertical="center" wrapText="1"/>
    </xf>
    <xf numFmtId="0" fontId="22" fillId="0" borderId="0" xfId="8926" applyFont="1" applyFill="1" applyBorder="1" applyAlignment="1" applyProtection="1">
      <alignment vertical="center" wrapText="1"/>
    </xf>
    <xf numFmtId="0" fontId="41" fillId="0" borderId="0" xfId="8926" applyFont="1" applyBorder="1" applyAlignment="1" applyProtection="1">
      <alignment horizontal="center" vertical="center" wrapText="1"/>
    </xf>
    <xf numFmtId="0" fontId="41" fillId="0" borderId="0" xfId="8926" applyFont="1" applyBorder="1" applyAlignment="1" applyProtection="1">
      <alignment vertical="center"/>
    </xf>
    <xf numFmtId="0" fontId="22" fillId="0" borderId="0" xfId="8926" applyFont="1" applyBorder="1" applyAlignment="1" applyProtection="1">
      <alignment horizontal="center" vertical="center" wrapText="1"/>
    </xf>
    <xf numFmtId="0" fontId="22" fillId="0" borderId="0" xfId="8926" applyFont="1" applyBorder="1" applyAlignment="1" applyProtection="1">
      <alignment vertical="center" wrapText="1"/>
    </xf>
    <xf numFmtId="0" fontId="7" fillId="0" borderId="0" xfId="0" applyFont="1" applyFill="1" applyBorder="1" applyAlignment="1" applyProtection="1">
      <alignment vertical="center" wrapText="1"/>
    </xf>
    <xf numFmtId="0" fontId="40" fillId="4" borderId="0" xfId="0" applyFont="1" applyFill="1" applyBorder="1" applyAlignment="1"/>
    <xf numFmtId="0" fontId="41" fillId="0" borderId="0" xfId="8926" applyFont="1" applyBorder="1" applyAlignment="1" applyProtection="1">
      <alignment horizontal="center" vertical="center"/>
    </xf>
    <xf numFmtId="0" fontId="5" fillId="0" borderId="0" xfId="0" applyFont="1" applyFill="1" applyBorder="1" applyAlignment="1" applyProtection="1">
      <alignment vertical="center" wrapText="1"/>
    </xf>
    <xf numFmtId="0" fontId="7" fillId="4" borderId="0" xfId="0" applyFont="1" applyFill="1" applyBorder="1" applyAlignment="1" applyProtection="1">
      <alignment vertical="center" wrapText="1"/>
    </xf>
    <xf numFmtId="0" fontId="7" fillId="0" borderId="0" xfId="0" applyFont="1" applyFill="1" applyBorder="1" applyAlignment="1" applyProtection="1">
      <alignment horizontal="left" vertical="center" wrapText="1"/>
      <protection locked="0"/>
    </xf>
    <xf numFmtId="0" fontId="0" fillId="0" borderId="0" xfId="0" applyFont="1" applyFill="1" applyBorder="1" applyAlignment="1">
      <alignment wrapText="1"/>
    </xf>
    <xf numFmtId="0" fontId="42" fillId="0" borderId="0" xfId="0" applyFont="1" applyFill="1" applyBorder="1" applyAlignment="1"/>
    <xf numFmtId="0" fontId="43" fillId="0" borderId="0" xfId="5986" applyFont="1" applyFill="1" applyBorder="1" applyAlignment="1">
      <alignment vertical="center"/>
    </xf>
    <xf numFmtId="0" fontId="43" fillId="0" borderId="0" xfId="5986" applyFont="1" applyFill="1" applyAlignment="1">
      <alignment vertical="center"/>
    </xf>
    <xf numFmtId="0" fontId="0" fillId="0" borderId="0" xfId="0" applyFont="1" applyFill="1" applyBorder="1" applyAlignment="1"/>
    <xf numFmtId="0" fontId="44" fillId="0" borderId="0" xfId="5986" applyFont="1" applyFill="1" applyBorder="1" applyAlignment="1">
      <alignment horizontal="center" vertical="center"/>
    </xf>
    <xf numFmtId="0" fontId="44" fillId="0" borderId="0" xfId="5986" applyFont="1" applyFill="1" applyBorder="1" applyAlignment="1">
      <alignment vertical="center"/>
    </xf>
    <xf numFmtId="0" fontId="45" fillId="0" borderId="0" xfId="5986" applyFont="1" applyFill="1" applyBorder="1" applyAlignment="1">
      <alignment vertical="center"/>
    </xf>
    <xf numFmtId="0" fontId="45" fillId="0" borderId="0" xfId="5986" applyFont="1" applyFill="1" applyBorder="1" applyAlignment="1">
      <alignment horizontal="center" vertical="center"/>
    </xf>
    <xf numFmtId="0" fontId="46" fillId="0" borderId="0" xfId="5986" applyFont="1" applyFill="1" applyBorder="1" applyAlignment="1">
      <alignment horizontal="center" vertical="center"/>
    </xf>
    <xf numFmtId="0" fontId="47" fillId="0" borderId="0" xfId="5986" applyFont="1" applyFill="1" applyBorder="1" applyAlignment="1">
      <alignment horizontal="center" vertical="center"/>
    </xf>
    <xf numFmtId="0" fontId="48" fillId="0" borderId="0" xfId="3895" applyFont="1" applyFill="1" applyBorder="1" applyAlignment="1">
      <alignment vertical="center"/>
    </xf>
    <xf numFmtId="0" fontId="49" fillId="0" borderId="0" xfId="8920" applyFont="1"/>
    <xf numFmtId="0" fontId="50" fillId="0" borderId="0" xfId="8920" applyFont="1" applyBorder="1" applyAlignment="1">
      <alignment horizontal="center" wrapText="1"/>
    </xf>
    <xf numFmtId="0" fontId="49" fillId="0" borderId="0" xfId="8920" applyFont="1" applyBorder="1" applyAlignment="1">
      <alignment horizontal="justify"/>
    </xf>
    <xf numFmtId="0" fontId="49" fillId="0" borderId="0" xfId="8920" applyFont="1" applyBorder="1" applyAlignment="1">
      <alignment horizontal="center"/>
    </xf>
    <xf numFmtId="0" fontId="52" fillId="0" borderId="0" xfId="8921" applyNumberFormat="1" applyFont="1">
      <alignment vertical="center"/>
    </xf>
    <xf numFmtId="0" fontId="49" fillId="0" borderId="4" xfId="8920" applyFont="1" applyBorder="1" applyAlignment="1" applyProtection="1">
      <alignment horizontal="left" vertical="center" wrapText="1"/>
      <protection locked="0"/>
    </xf>
    <xf numFmtId="0" fontId="5" fillId="0" borderId="0" xfId="8926" quotePrefix="1" applyFont="1" applyBorder="1" applyAlignment="1" applyProtection="1">
      <alignment vertical="center" wrapText="1"/>
    </xf>
    <xf numFmtId="0" fontId="7" fillId="0" borderId="0" xfId="8926" quotePrefix="1" applyFont="1" applyBorder="1" applyAlignment="1" applyProtection="1">
      <alignment vertical="center" wrapText="1"/>
    </xf>
    <xf numFmtId="183" fontId="2" fillId="2" borderId="0" xfId="8927" applyNumberFormat="1" applyFont="1" applyFill="1" applyBorder="1" applyAlignment="1" applyProtection="1">
      <alignment horizontal="center" vertical="center" wrapText="1"/>
      <protection locked="0"/>
    </xf>
    <xf numFmtId="12" fontId="0" fillId="0" borderId="0" xfId="0" applyNumberFormat="1"/>
    <xf numFmtId="192" fontId="0" fillId="0" borderId="3" xfId="0" applyNumberFormat="1" applyFont="1" applyBorder="1" applyAlignment="1">
      <alignment horizontal="center" vertical="center"/>
    </xf>
    <xf numFmtId="0" fontId="53" fillId="0" borderId="0" xfId="8920" applyFont="1"/>
    <xf numFmtId="49" fontId="53" fillId="0" borderId="0" xfId="8920" applyNumberFormat="1" applyFont="1" applyAlignment="1">
      <alignment horizontal="center"/>
    </xf>
    <xf numFmtId="0" fontId="50" fillId="0" borderId="0" xfId="8920" applyFont="1" applyBorder="1" applyAlignment="1">
      <alignment horizontal="center" vertical="center" wrapText="1"/>
    </xf>
    <xf numFmtId="0" fontId="50" fillId="0" borderId="0" xfId="8920" applyFont="1" applyBorder="1" applyAlignment="1">
      <alignment horizontal="center" wrapText="1"/>
    </xf>
    <xf numFmtId="0" fontId="51" fillId="0" borderId="0" xfId="8920" applyFont="1" applyBorder="1" applyAlignment="1">
      <alignment horizontal="center"/>
    </xf>
    <xf numFmtId="0" fontId="25" fillId="0" borderId="0" xfId="5986" applyFont="1" applyFill="1" applyBorder="1" applyAlignment="1">
      <alignment horizontal="center" vertical="center"/>
    </xf>
    <xf numFmtId="0" fontId="4" fillId="0" borderId="0" xfId="0" applyFont="1" applyFill="1" applyBorder="1" applyAlignment="1" applyProtection="1">
      <alignment horizontal="center" vertical="top" wrapText="1"/>
    </xf>
    <xf numFmtId="0" fontId="41" fillId="0" borderId="0" xfId="8925" applyFont="1" applyFill="1" applyBorder="1" applyAlignment="1" applyProtection="1">
      <alignment horizontal="left" vertical="center" wrapText="1"/>
    </xf>
    <xf numFmtId="0" fontId="41" fillId="0" borderId="0" xfId="8925" applyFont="1" applyFill="1" applyBorder="1" applyAlignment="1" applyProtection="1">
      <alignment horizontal="left" vertical="center"/>
    </xf>
    <xf numFmtId="49" fontId="36" fillId="0" borderId="2" xfId="8915" applyNumberFormat="1" applyFont="1" applyFill="1" applyBorder="1" applyAlignment="1" applyProtection="1">
      <alignment horizontal="center" vertical="center"/>
      <protection locked="0"/>
    </xf>
    <xf numFmtId="49" fontId="5" fillId="0" borderId="2" xfId="8918" applyNumberFormat="1" applyFont="1" applyBorder="1" applyAlignment="1" applyProtection="1">
      <alignment horizontal="center" vertical="center" wrapText="1"/>
      <protection locked="0"/>
    </xf>
    <xf numFmtId="0" fontId="24" fillId="4" borderId="2" xfId="0" applyFont="1" applyFill="1" applyBorder="1" applyAlignment="1">
      <alignment horizontal="center" vertical="center" wrapText="1"/>
    </xf>
    <xf numFmtId="196" fontId="24" fillId="4" borderId="2" xfId="0" applyNumberFormat="1" applyFont="1" applyFill="1" applyBorder="1" applyAlignment="1">
      <alignment horizontal="center" vertical="center" wrapText="1"/>
    </xf>
    <xf numFmtId="0" fontId="35" fillId="4" borderId="2" xfId="0" applyFont="1" applyFill="1" applyBorder="1" applyAlignment="1">
      <alignment horizontal="center" vertical="center" wrapText="1"/>
    </xf>
    <xf numFmtId="0" fontId="30" fillId="4" borderId="3" xfId="0" applyFont="1" applyFill="1" applyBorder="1" applyAlignment="1">
      <alignment horizontal="left" vertical="center" wrapText="1"/>
    </xf>
    <xf numFmtId="0" fontId="30" fillId="4" borderId="4" xfId="0" applyFont="1" applyFill="1" applyBorder="1" applyAlignment="1">
      <alignment horizontal="left" vertical="center" wrapText="1"/>
    </xf>
    <xf numFmtId="0" fontId="30" fillId="4" borderId="20" xfId="0" applyFont="1" applyFill="1" applyBorder="1" applyAlignment="1">
      <alignment horizontal="left" vertical="center" wrapText="1"/>
    </xf>
    <xf numFmtId="196" fontId="30" fillId="4" borderId="3" xfId="0" applyNumberFormat="1" applyFont="1" applyFill="1" applyBorder="1" applyAlignment="1">
      <alignment horizontal="center" vertical="center" wrapText="1"/>
    </xf>
    <xf numFmtId="196" fontId="30" fillId="4" borderId="4" xfId="0" applyNumberFormat="1" applyFont="1" applyFill="1" applyBorder="1" applyAlignment="1">
      <alignment horizontal="center" vertical="center" wrapText="1"/>
    </xf>
    <xf numFmtId="196" fontId="30" fillId="4" borderId="20" xfId="0" applyNumberFormat="1" applyFont="1" applyFill="1" applyBorder="1" applyAlignment="1">
      <alignment horizontal="center" vertical="center" wrapText="1"/>
    </xf>
    <xf numFmtId="196" fontId="20" fillId="4" borderId="0" xfId="0" applyNumberFormat="1" applyFont="1" applyFill="1" applyAlignment="1">
      <alignment horizontal="center" vertical="center" wrapText="1"/>
    </xf>
    <xf numFmtId="0" fontId="30" fillId="4" borderId="2" xfId="8917" applyFont="1" applyFill="1" applyBorder="1" applyAlignment="1" applyProtection="1">
      <alignment horizontal="center" vertical="center" wrapText="1"/>
      <protection hidden="1"/>
    </xf>
    <xf numFmtId="0" fontId="30" fillId="4" borderId="2" xfId="8917" applyFont="1" applyFill="1" applyBorder="1" applyAlignment="1" applyProtection="1">
      <alignment horizontal="left" vertical="center" wrapText="1"/>
      <protection hidden="1"/>
    </xf>
    <xf numFmtId="196" fontId="21" fillId="4" borderId="5" xfId="0" applyNumberFormat="1" applyFont="1" applyFill="1" applyBorder="1" applyAlignment="1">
      <alignment horizontal="center" vertical="center" wrapText="1"/>
    </xf>
    <xf numFmtId="196" fontId="21" fillId="4" borderId="6" xfId="0" applyNumberFormat="1" applyFont="1" applyFill="1" applyBorder="1" applyAlignment="1">
      <alignment horizontal="center" vertical="center" wrapText="1"/>
    </xf>
    <xf numFmtId="196" fontId="21" fillId="4" borderId="2" xfId="0" applyNumberFormat="1" applyFont="1" applyFill="1" applyBorder="1" applyAlignment="1">
      <alignment horizontal="center" vertical="center" wrapText="1"/>
    </xf>
    <xf numFmtId="196" fontId="21" fillId="4" borderId="27" xfId="0" applyNumberFormat="1" applyFont="1" applyFill="1" applyBorder="1" applyAlignment="1">
      <alignment horizontal="center" vertical="center" wrapText="1"/>
    </xf>
    <xf numFmtId="196" fontId="21" fillId="4" borderId="28" xfId="0" applyNumberFormat="1" applyFont="1" applyFill="1" applyBorder="1" applyAlignment="1">
      <alignment horizontal="center" vertical="center" wrapText="1"/>
    </xf>
    <xf numFmtId="2" fontId="20" fillId="4" borderId="2" xfId="5860" applyNumberFormat="1" applyFont="1" applyFill="1" applyBorder="1" applyAlignment="1" applyProtection="1">
      <alignment horizontal="center" vertical="center" wrapText="1"/>
    </xf>
    <xf numFmtId="0" fontId="25" fillId="4" borderId="2" xfId="0" applyFont="1" applyFill="1" applyBorder="1" applyAlignment="1">
      <alignment horizontal="center" vertical="center" wrapText="1"/>
    </xf>
    <xf numFmtId="0" fontId="26" fillId="4" borderId="2" xfId="0" applyFont="1" applyFill="1" applyBorder="1" applyAlignment="1">
      <alignment horizontal="left" vertical="center" wrapText="1"/>
    </xf>
    <xf numFmtId="0" fontId="26"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7" fillId="3" borderId="2" xfId="8917" applyFont="1" applyFill="1" applyBorder="1" applyAlignment="1" applyProtection="1">
      <alignment horizontal="center" vertical="center" wrapText="1"/>
      <protection hidden="1"/>
    </xf>
    <xf numFmtId="0" fontId="20" fillId="3" borderId="2" xfId="8917" applyFont="1" applyFill="1" applyBorder="1" applyAlignment="1" applyProtection="1">
      <alignment horizontal="center" vertical="center" wrapText="1"/>
      <protection hidden="1"/>
    </xf>
    <xf numFmtId="0" fontId="27" fillId="3" borderId="2" xfId="8917" applyFont="1" applyFill="1" applyBorder="1" applyAlignment="1" applyProtection="1">
      <alignment horizontal="center" vertical="center" wrapText="1"/>
      <protection hidden="1"/>
    </xf>
    <xf numFmtId="0" fontId="29" fillId="3" borderId="2" xfId="8917" applyFont="1" applyFill="1" applyBorder="1" applyAlignment="1" applyProtection="1">
      <alignment horizontal="center" vertical="center" wrapText="1"/>
      <protection hidden="1"/>
    </xf>
    <xf numFmtId="0" fontId="27" fillId="3" borderId="2" xfId="8917" applyFont="1" applyFill="1" applyBorder="1" applyAlignment="1" applyProtection="1">
      <alignment horizontal="left" vertical="center" wrapText="1"/>
      <protection hidden="1"/>
    </xf>
    <xf numFmtId="0" fontId="29" fillId="3" borderId="2" xfId="8917" applyFont="1" applyFill="1" applyBorder="1" applyAlignment="1" applyProtection="1">
      <alignment horizontal="left" vertical="center" wrapText="1"/>
      <protection hidden="1"/>
    </xf>
    <xf numFmtId="0" fontId="28" fillId="3" borderId="2" xfId="8917" applyFont="1" applyFill="1" applyBorder="1" applyAlignment="1" applyProtection="1">
      <alignment horizontal="center" vertical="center" wrapText="1"/>
      <protection hidden="1"/>
    </xf>
    <xf numFmtId="0" fontId="27" fillId="3" borderId="5" xfId="8917" applyFont="1" applyFill="1" applyBorder="1" applyAlignment="1" applyProtection="1">
      <alignment horizontal="center" vertical="center" wrapText="1"/>
      <protection hidden="1"/>
    </xf>
    <xf numFmtId="0" fontId="27" fillId="3" borderId="6" xfId="8917" applyFont="1" applyFill="1" applyBorder="1" applyAlignment="1" applyProtection="1">
      <alignment horizontal="center" vertical="center" wrapText="1"/>
      <protection hidden="1"/>
    </xf>
    <xf numFmtId="0" fontId="20" fillId="3" borderId="5" xfId="8917" applyFont="1" applyFill="1" applyBorder="1" applyAlignment="1" applyProtection="1">
      <alignment horizontal="center" vertical="center" wrapText="1"/>
      <protection hidden="1"/>
    </xf>
    <xf numFmtId="0" fontId="20" fillId="3" borderId="6" xfId="8917" applyFont="1" applyFill="1" applyBorder="1" applyAlignment="1" applyProtection="1">
      <alignment horizontal="center" vertical="center" wrapText="1"/>
      <protection hidden="1"/>
    </xf>
    <xf numFmtId="2" fontId="20" fillId="3" borderId="2" xfId="5860" applyNumberFormat="1" applyFont="1" applyFill="1" applyBorder="1" applyAlignment="1" applyProtection="1">
      <alignment horizontal="center" vertical="center" wrapText="1"/>
    </xf>
    <xf numFmtId="0" fontId="4" fillId="0" borderId="0" xfId="5775" applyFont="1" applyFill="1" applyAlignment="1">
      <alignment horizontal="center" vertical="center" wrapText="1"/>
    </xf>
    <xf numFmtId="192" fontId="5" fillId="0" borderId="0" xfId="8915" applyNumberFormat="1" applyFont="1" applyFill="1" applyBorder="1" applyAlignment="1">
      <alignment horizontal="left" vertical="center"/>
    </xf>
    <xf numFmtId="0" fontId="5" fillId="0" borderId="0" xfId="8915" applyNumberFormat="1" applyFont="1" applyFill="1" applyBorder="1" applyAlignment="1">
      <alignment horizontal="left" vertical="center"/>
    </xf>
    <xf numFmtId="0" fontId="7" fillId="0" borderId="17" xfId="2000" applyFont="1" applyFill="1" applyBorder="1" applyAlignment="1">
      <alignment horizontal="center" vertical="center" wrapText="1"/>
    </xf>
    <xf numFmtId="0" fontId="7" fillId="0" borderId="18" xfId="2000" applyNumberFormat="1" applyFont="1" applyFill="1" applyBorder="1" applyAlignment="1">
      <alignment horizontal="center" vertical="center" wrapText="1"/>
    </xf>
    <xf numFmtId="0" fontId="13" fillId="0" borderId="0" xfId="2000" applyFont="1" applyFill="1" applyBorder="1" applyAlignment="1">
      <alignment horizontal="left" vertical="center" wrapText="1"/>
    </xf>
    <xf numFmtId="0" fontId="7" fillId="0" borderId="9" xfId="2000" applyFont="1" applyFill="1" applyBorder="1" applyAlignment="1">
      <alignment horizontal="center" vertical="center" wrapText="1"/>
    </xf>
    <xf numFmtId="0" fontId="7" fillId="0" borderId="12" xfId="2000" applyFont="1" applyFill="1" applyBorder="1" applyAlignment="1">
      <alignment horizontal="center" vertical="center" wrapText="1"/>
    </xf>
    <xf numFmtId="0" fontId="7" fillId="0" borderId="10" xfId="2000" applyNumberFormat="1" applyFont="1" applyFill="1" applyBorder="1" applyAlignment="1">
      <alignment horizontal="center" vertical="center" wrapText="1"/>
    </xf>
    <xf numFmtId="0" fontId="7" fillId="0" borderId="2" xfId="2000" applyNumberFormat="1" applyFont="1" applyFill="1" applyBorder="1" applyAlignment="1">
      <alignment horizontal="center" vertical="center" wrapText="1"/>
    </xf>
    <xf numFmtId="0" fontId="7" fillId="0" borderId="23" xfId="2000" applyNumberFormat="1" applyFont="1" applyFill="1" applyBorder="1" applyAlignment="1">
      <alignment horizontal="center" vertical="center" wrapText="1"/>
    </xf>
    <xf numFmtId="0" fontId="7" fillId="0" borderId="6" xfId="2000" applyNumberFormat="1" applyFont="1" applyFill="1" applyBorder="1" applyAlignment="1">
      <alignment horizontal="center" vertical="center" wrapText="1"/>
    </xf>
    <xf numFmtId="43" fontId="7" fillId="0" borderId="10" xfId="9839" applyFont="1" applyFill="1" applyBorder="1" applyAlignment="1">
      <alignment horizontal="center" vertical="center" wrapText="1"/>
    </xf>
    <xf numFmtId="43" fontId="7" fillId="0" borderId="2" xfId="9839" applyFont="1" applyFill="1" applyBorder="1" applyAlignment="1">
      <alignment horizontal="center" vertical="center" wrapText="1"/>
    </xf>
    <xf numFmtId="0" fontId="0" fillId="0" borderId="24" xfId="0" applyFont="1" applyBorder="1" applyAlignment="1">
      <alignment horizontal="center" vertical="center"/>
    </xf>
    <xf numFmtId="0" fontId="0" fillId="0" borderId="25" xfId="0" applyFont="1" applyBorder="1" applyAlignment="1">
      <alignment horizontal="center" vertical="center"/>
    </xf>
    <xf numFmtId="43" fontId="7" fillId="0" borderId="23" xfId="9839" applyFont="1" applyFill="1" applyBorder="1" applyAlignment="1">
      <alignment horizontal="center" vertical="center" wrapText="1"/>
    </xf>
    <xf numFmtId="43" fontId="7" fillId="0" borderId="6" xfId="9839" applyFont="1" applyFill="1" applyBorder="1" applyAlignment="1">
      <alignment horizontal="center" vertical="center" wrapText="1"/>
    </xf>
    <xf numFmtId="0" fontId="12" fillId="0" borderId="0" xfId="0" applyFont="1" applyFill="1" applyBorder="1" applyAlignment="1" applyProtection="1">
      <alignment horizontal="center" vertical="center" wrapText="1"/>
      <protection locked="0"/>
    </xf>
    <xf numFmtId="0" fontId="13" fillId="0" borderId="0" xfId="8925" applyFont="1" applyFill="1" applyBorder="1" applyAlignment="1" applyProtection="1">
      <alignment horizontal="left" vertical="center"/>
      <protection locked="0"/>
    </xf>
    <xf numFmtId="0" fontId="13" fillId="0" borderId="0" xfId="8925" applyFont="1" applyFill="1" applyBorder="1" applyAlignment="1" applyProtection="1">
      <alignment horizontal="left" vertical="center" wrapText="1"/>
      <protection locked="0"/>
    </xf>
    <xf numFmtId="0" fontId="5" fillId="0" borderId="3" xfId="5133" applyFont="1" applyFill="1" applyBorder="1" applyAlignment="1" applyProtection="1">
      <alignment horizontal="left" vertical="center"/>
      <protection locked="0"/>
    </xf>
    <xf numFmtId="0" fontId="5" fillId="0" borderId="4" xfId="5133" applyFont="1" applyFill="1" applyBorder="1" applyAlignment="1" applyProtection="1">
      <alignment horizontal="left" vertical="center"/>
      <protection locked="0"/>
    </xf>
    <xf numFmtId="0" fontId="5" fillId="0" borderId="20" xfId="5133" applyFont="1" applyFill="1" applyBorder="1" applyAlignment="1" applyProtection="1">
      <alignment horizontal="left" vertical="center"/>
      <protection locked="0"/>
    </xf>
    <xf numFmtId="0" fontId="12" fillId="0" borderId="0" xfId="0" applyFont="1" applyFill="1" applyAlignment="1" applyProtection="1">
      <alignment horizontal="center" vertical="center" wrapText="1"/>
      <protection locked="0"/>
    </xf>
    <xf numFmtId="0" fontId="16" fillId="0" borderId="10" xfId="0" applyFont="1" applyFill="1" applyBorder="1" applyAlignment="1">
      <alignment horizontal="center" vertical="center" wrapText="1"/>
    </xf>
    <xf numFmtId="0" fontId="16" fillId="0" borderId="10" xfId="8924" applyFont="1" applyFill="1" applyBorder="1" applyAlignment="1">
      <alignment horizontal="center" vertical="center" wrapText="1"/>
    </xf>
    <xf numFmtId="0" fontId="18" fillId="0" borderId="17"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1" fillId="0" borderId="0" xfId="5133" applyFont="1" applyFill="1" applyBorder="1" applyAlignment="1" applyProtection="1">
      <alignment horizontal="center" vertical="center" wrapText="1"/>
    </xf>
    <xf numFmtId="43" fontId="6" fillId="0" borderId="3" xfId="129" applyNumberFormat="1" applyFont="1" applyFill="1" applyBorder="1" applyAlignment="1" applyProtection="1">
      <alignment horizontal="center" vertical="center" wrapText="1"/>
    </xf>
    <xf numFmtId="43" fontId="6" fillId="0" borderId="4" xfId="129" applyNumberFormat="1" applyFont="1" applyFill="1" applyBorder="1" applyAlignment="1" applyProtection="1">
      <alignment horizontal="center" vertical="center" wrapText="1"/>
    </xf>
    <xf numFmtId="0" fontId="10" fillId="0" borderId="7" xfId="5133" applyFont="1" applyFill="1" applyBorder="1" applyAlignment="1" applyProtection="1">
      <alignment horizontal="left" vertical="center" wrapText="1"/>
    </xf>
    <xf numFmtId="0" fontId="10" fillId="0" borderId="1" xfId="5133" applyFont="1" applyFill="1" applyBorder="1" applyAlignment="1" applyProtection="1">
      <alignment horizontal="left" vertical="center" wrapText="1"/>
    </xf>
    <xf numFmtId="0" fontId="10" fillId="0" borderId="3" xfId="5133" applyFont="1" applyFill="1" applyBorder="1" applyAlignment="1" applyProtection="1">
      <alignment horizontal="left" vertical="center" wrapText="1"/>
    </xf>
    <xf numFmtId="0" fontId="10" fillId="0" borderId="4" xfId="5133" applyFont="1" applyFill="1" applyBorder="1" applyAlignment="1" applyProtection="1">
      <alignment horizontal="left" vertical="center" wrapText="1"/>
    </xf>
    <xf numFmtId="0" fontId="5" fillId="0" borderId="2" xfId="5133" applyFont="1" applyFill="1" applyBorder="1" applyAlignment="1" applyProtection="1">
      <alignment horizontal="center" vertical="center" wrapText="1"/>
    </xf>
    <xf numFmtId="0" fontId="7" fillId="0" borderId="2" xfId="5133" applyFont="1" applyFill="1" applyBorder="1" applyAlignment="1" applyProtection="1">
      <alignment horizontal="center" vertical="center" wrapText="1"/>
    </xf>
    <xf numFmtId="43" fontId="6" fillId="0" borderId="2" xfId="129" applyNumberFormat="1" applyFont="1" applyFill="1" applyBorder="1" applyAlignment="1" applyProtection="1">
      <alignment horizontal="center" vertical="center" wrapText="1"/>
    </xf>
    <xf numFmtId="43" fontId="6" fillId="0" borderId="5" xfId="129" applyNumberFormat="1" applyFont="1" applyFill="1" applyBorder="1" applyAlignment="1" applyProtection="1">
      <alignment horizontal="center" vertical="center" wrapText="1"/>
    </xf>
    <xf numFmtId="43" fontId="6" fillId="0" borderId="6" xfId="129" applyNumberFormat="1" applyFont="1" applyFill="1" applyBorder="1" applyAlignment="1" applyProtection="1">
      <alignment horizontal="center" vertical="center" wrapText="1"/>
    </xf>
    <xf numFmtId="192" fontId="0" fillId="0" borderId="0" xfId="0" applyNumberFormat="1"/>
  </cellXfs>
  <cellStyles count="18329">
    <cellStyle name="_x0007_" xfId="254"/>
    <cellStyle name="?餑_x000c_睨_x0017__x000d_帼U_x0001_0_x0005_j'_x0007__x0001__x0001_" xfId="227"/>
    <cellStyle name="?餑_x000c_睨_x0017__x000d_帼U_x0001_0_x0005_j'_x0007__x0001__x0001_ 2" xfId="212"/>
    <cellStyle name="?餑_x000c_睨_x0017__x000d_帼U_x0001_0_x0005_j'_x0007__x0001__x0001_ 2 2" xfId="198"/>
    <cellStyle name="?餑_x000c_睨_x0017__x000d_帼U_x0001_0_x0005_j'_x0007__x0001__x0001_ 2 2 2" xfId="206"/>
    <cellStyle name="?餑_x000c_睨_x0017__x000d_帼U_x0001_0_x0005_j'_x0007__x0001__x0001_ 2 2 3" xfId="265"/>
    <cellStyle name="?餑_x000c_睨_x0017__x000d_帼U_x0001_0_x0005_j'_x0007__x0001__x0001_ 2 2 4" xfId="211"/>
    <cellStyle name="?餑_x000c_睨_x0017__x000d_帼U_x0001_0_x0005_j'_x0007__x0001__x0001_ 2 3" xfId="267"/>
    <cellStyle name="?餑_x000c_睨_x0017__x000d_帼U_x0001_0_x0005_j'_x0007__x0001__x0001_ 2 4" xfId="216"/>
    <cellStyle name="?餑_x000c_睨_x0017__x000d_帼U_x0001_0_x0005_j'_x0007__x0001__x0001_ 2 5" xfId="240"/>
    <cellStyle name="?餑_x000c_睨_x0017__x000d_帼U_x0001_0_x0005_j'_x0007__x0001__x0001_ 3" xfId="277"/>
    <cellStyle name="?餑_x000c_睨_x0017__x000d_帼U_x0001_0_x0005_j'_x0007__x0001__x0001_ 3 2" xfId="73"/>
    <cellStyle name="?餑_x000c_睨_x0017__x000d_帼U_x0001_0_x0005_j'_x0007__x0001__x0001_ 3 3" xfId="250"/>
    <cellStyle name="?餑_x000c_睨_x0017__x000d_帼U_x0001_0_x0005_j'_x0007__x0001__x0001_ 3 4" xfId="257"/>
    <cellStyle name="?餑_x000c_睨_x0017__x000d_帼U_x0001_0_x0005_j'_x0007__x0001__x0001_ 4" xfId="280"/>
    <cellStyle name="?餑_x000c_睨_x0017__x000d_帼U_x0001_0_x0005_j'_x0007__x0001__x0001_ 4 2" xfId="283"/>
    <cellStyle name="?餑_x000c_睨_x0017__x000d_帼U_x0001_0_x0005_j'_x0007__x0001__x0001_ 4 3" xfId="287"/>
    <cellStyle name="?餑_x000c_睨_x0017__x000d_帼U_x0001_0_x0005_j'_x0007__x0001__x0001_ 4 4" xfId="290"/>
    <cellStyle name="?餑_x000c_睨_x0017__x000d_帼U_x0001_0_x0005_j'_x0007__x0001__x0001_ 5" xfId="293"/>
    <cellStyle name="?餑_x000c_睨_x0017__x000d_帼U_x0001_0_x0005_j'_x0007__x0001__x0001_ 5 2" xfId="299"/>
    <cellStyle name="?餑_x000c_睨_x0017__x000d_帼U_x0001_0_x0005_j'_x0007__x0001__x0001_ 5 3" xfId="306"/>
    <cellStyle name="?餑_x000c_睨_x0017__x000d_帼U_x0001_0_x0005_j'_x0007__x0001__x0001_ 5 4" xfId="309"/>
    <cellStyle name="?餑_x000c_睨_x0017__x000d_帼U_x0001_0_x0005_j'_x0007__x0001__x0001_ 6" xfId="312"/>
    <cellStyle name="?餑_x000c_睨_x0017__x000d_帼U_x0001_0_x0005_j'_x0007__x0001__x0001_ 7" xfId="318"/>
    <cellStyle name="?餑_x000c_睨_x0017__x000d_帼U_x0001_0_x0005_j'_x0007__x0001__x0001_ 8" xfId="324"/>
    <cellStyle name="?餑_x000c_睨_x0017__x000d_帼U_x0001_0_x0005_j'_x0007__x0001__x0001__复件 佳兆业集团总包工程模拟清单20100916" xfId="337"/>
    <cellStyle name="_20100326高清市院遂宁检察院1080P配置清单26日改" xfId="341"/>
    <cellStyle name="_Book1" xfId="348"/>
    <cellStyle name="_Book1_1" xfId="353"/>
    <cellStyle name="_Book1_2" xfId="358"/>
    <cellStyle name="_Book1_3" xfId="361"/>
    <cellStyle name="_Book1_3 2" xfId="367"/>
    <cellStyle name="_Book1_3 3" xfId="370"/>
    <cellStyle name="_Book1_3 4" xfId="371"/>
    <cellStyle name="_ET_STYLE_NoName_00_" xfId="372"/>
    <cellStyle name="_ET_STYLE_NoName_00__Book1" xfId="378"/>
    <cellStyle name="_ET_STYLE_NoName_00__Book1_1" xfId="387"/>
    <cellStyle name="_ET_STYLE_NoName_00__Sheet3" xfId="49"/>
    <cellStyle name="_弱电系统设备配置报价清单" xfId="192"/>
    <cellStyle name="_同福西总包评标" xfId="388"/>
    <cellStyle name="_x0007__万科总包预算清单(地上）" xfId="392"/>
    <cellStyle name="_x0007__万科总包预算清单(地下）" xfId="396"/>
    <cellStyle name="_无锡万达第一层报价" xfId="183"/>
    <cellStyle name="_总包因人工费上涨各施工单价调整" xfId="406"/>
    <cellStyle name="0,0_x000d__x000a_NA_x000d__x000a_" xfId="65"/>
    <cellStyle name="0,0_x000d__x000a_NA_x000d__x000a_ 2" xfId="412"/>
    <cellStyle name="0,0_x000d__x000a_NA_x000d__x000a_ 2 2" xfId="421"/>
    <cellStyle name="0,0_x000d__x000a_NA_x000d__x000a_ 2 2 2" xfId="436"/>
    <cellStyle name="0,0_x000d__x000a_NA_x000d__x000a_ 2 2 3" xfId="447"/>
    <cellStyle name="0,0_x000d__x000a_NA_x000d__x000a_ 2 2 4" xfId="458"/>
    <cellStyle name="0,0_x000d__x000a_NA_x000d__x000a_ 2 2_复件 佳兆业集团总包工程模拟清单20100916" xfId="129"/>
    <cellStyle name="0,0_x000d__x000a_NA_x000d__x000a_ 2 3" xfId="468"/>
    <cellStyle name="0,0_x000d__x000a_NA_x000d__x000a_ 2 4" xfId="471"/>
    <cellStyle name="0,0_x000d__x000a_NA_x000d__x000a_ 2 5" xfId="473"/>
    <cellStyle name="0,0_x000d__x000a_NA_x000d__x000a_ 2_复件 佳兆业集团总包工程模拟清单20100916" xfId="474"/>
    <cellStyle name="0,0_x000d__x000a_NA_x000d__x000a_ 3" xfId="484"/>
    <cellStyle name="0,0_x000d__x000a_NA_x000d__x000a_ 3 2" xfId="490"/>
    <cellStyle name="0,0_x000d__x000a_NA_x000d__x000a_ 3 3" xfId="499"/>
    <cellStyle name="0,0_x000d__x000a_NA_x000d__x000a_ 3 4" xfId="503"/>
    <cellStyle name="0,0_x000d__x000a_NA_x000d__x000a_ 4" xfId="513"/>
    <cellStyle name="0,0_x000d__x000a_NA_x000d__x000a_ 4 2" xfId="523"/>
    <cellStyle name="0,0_x000d__x000a_NA_x000d__x000a_ 4 3" xfId="537"/>
    <cellStyle name="0,0_x000d__x000a_NA_x000d__x000a_ 4 4" xfId="540"/>
    <cellStyle name="0,0_x000d__x000a_NA_x000d__x000a_ 5" xfId="548"/>
    <cellStyle name="0,0_x000d__x000a_NA_x000d__x000a_ 5 2" xfId="556"/>
    <cellStyle name="0,0_x000d__x000a_NA_x000d__x000a_ 5 3" xfId="569"/>
    <cellStyle name="0,0_x000d__x000a_NA_x000d__x000a_ 5 4" xfId="575"/>
    <cellStyle name="0,0_x000d__x000a_NA_x000d__x000a_ 6" xfId="577"/>
    <cellStyle name="0,0_x000d__x000a_NA_x000d__x000a_ 7" xfId="550"/>
    <cellStyle name="0,0_x000d__x000a_NA_x000d__x000a_ 8" xfId="559"/>
    <cellStyle name="0,0_x000d__x000a_NA_x000d__x000a__Book1" xfId="582"/>
    <cellStyle name="20% - Accent1" xfId="593"/>
    <cellStyle name="20% - Accent1 2" xfId="597"/>
    <cellStyle name="20% - Accent1 3" xfId="601"/>
    <cellStyle name="20% - Accent1 4" xfId="607"/>
    <cellStyle name="20% - Accent2" xfId="229"/>
    <cellStyle name="20% - Accent2 2" xfId="213"/>
    <cellStyle name="20% - Accent2 3" xfId="278"/>
    <cellStyle name="20% - Accent2 4" xfId="281"/>
    <cellStyle name="20% - Accent3" xfId="616"/>
    <cellStyle name="20% - Accent3 2" xfId="113"/>
    <cellStyle name="20% - Accent3 3" xfId="618"/>
    <cellStyle name="20% - Accent3 4" xfId="620"/>
    <cellStyle name="20% - Accent4" xfId="623"/>
    <cellStyle name="20% - Accent4 2" xfId="627"/>
    <cellStyle name="20% - Accent4 3" xfId="632"/>
    <cellStyle name="20% - Accent4 4" xfId="53"/>
    <cellStyle name="20% - Accent5" xfId="638"/>
    <cellStyle name="20% - Accent5 2" xfId="645"/>
    <cellStyle name="20% - Accent5 3" xfId="410"/>
    <cellStyle name="20% - Accent5 4" xfId="650"/>
    <cellStyle name="20% - Accent6" xfId="658"/>
    <cellStyle name="20% - Accent6 2" xfId="665"/>
    <cellStyle name="20% - Accent6 3" xfId="669"/>
    <cellStyle name="20% - Accent6 4" xfId="672"/>
    <cellStyle name="20% - 强调文字颜色 1 10" xfId="351"/>
    <cellStyle name="20% - 强调文字颜色 1 10 2" xfId="675"/>
    <cellStyle name="20% - 强调文字颜色 1 10 3" xfId="680"/>
    <cellStyle name="20% - 强调文字颜色 1 10 4" xfId="685"/>
    <cellStyle name="20% - 强调文字颜色 1 11" xfId="43"/>
    <cellStyle name="20% - 强调文字颜色 1 11 2" xfId="690"/>
    <cellStyle name="20% - 强调文字颜色 1 11 3" xfId="694"/>
    <cellStyle name="20% - 强调文字颜色 1 11 4" xfId="62"/>
    <cellStyle name="20% - 强调文字颜色 1 12" xfId="698"/>
    <cellStyle name="20% - 强调文字颜色 1 12 2" xfId="587"/>
    <cellStyle name="20% - 强调文字颜色 1 12 3" xfId="233"/>
    <cellStyle name="20% - 强调文字颜色 1 12 4" xfId="611"/>
    <cellStyle name="20% - 强调文字颜色 1 13" xfId="703"/>
    <cellStyle name="20% - 强调文字颜色 1 13 2" xfId="13"/>
    <cellStyle name="20% - 强调文字颜色 1 13 3" xfId="720"/>
    <cellStyle name="20% - 强调文字颜色 1 13 4" xfId="733"/>
    <cellStyle name="20% - 强调文字颜色 1 14" xfId="738"/>
    <cellStyle name="20% - 强调文字颜色 1 14 2" xfId="749"/>
    <cellStyle name="20% - 强调文字颜色 1 14 3" xfId="755"/>
    <cellStyle name="20% - 强调文字颜色 1 14 4" xfId="760"/>
    <cellStyle name="20% - 强调文字颜色 1 15" xfId="767"/>
    <cellStyle name="20% - 强调文字颜色 1 15 2" xfId="780"/>
    <cellStyle name="20% - 强调文字颜色 1 15 3" xfId="786"/>
    <cellStyle name="20% - 强调文字颜色 1 15 4" xfId="792"/>
    <cellStyle name="20% - 强调文字颜色 1 16" xfId="800"/>
    <cellStyle name="20% - 强调文字颜色 1 16 2" xfId="814"/>
    <cellStyle name="20% - 强调文字颜色 1 16 3" xfId="821"/>
    <cellStyle name="20% - 强调文字颜色 1 16 4" xfId="828"/>
    <cellStyle name="20% - 强调文字颜色 1 17" xfId="836"/>
    <cellStyle name="20% - 强调文字颜色 1 17 2" xfId="852"/>
    <cellStyle name="20% - 强调文字颜色 1 17 3" xfId="859"/>
    <cellStyle name="20% - 强调文字颜色 1 17 4" xfId="868"/>
    <cellStyle name="20% - 强调文字颜色 1 18" xfId="892"/>
    <cellStyle name="20% - 强调文字颜色 1 18 2" xfId="272"/>
    <cellStyle name="20% - 强调文字颜色 1 18 3" xfId="221"/>
    <cellStyle name="20% - 强调文字颜色 1 18 4" xfId="245"/>
    <cellStyle name="20% - 强调文字颜色 1 19" xfId="904"/>
    <cellStyle name="20% - 强调文字颜色 1 19 2" xfId="252"/>
    <cellStyle name="20% - 强调文字颜色 1 19 3" xfId="260"/>
    <cellStyle name="20% - 强调文字颜色 1 19 4" xfId="915"/>
    <cellStyle name="20% - 强调文字颜色 1 2" xfId="917"/>
    <cellStyle name="20% - 强调文字颜色 1 2 2" xfId="918"/>
    <cellStyle name="20% - 强调文字颜色 1 2 2 2" xfId="923"/>
    <cellStyle name="20% - 强调文字颜色 1 2 2 3" xfId="926"/>
    <cellStyle name="20% - 强调文字颜色 1 2 2 4" xfId="929"/>
    <cellStyle name="20% - 强调文字颜色 1 2 3" xfId="933"/>
    <cellStyle name="20% - 强调文字颜色 1 2 4" xfId="935"/>
    <cellStyle name="20% - 强调文字颜色 1 2 5" xfId="939"/>
    <cellStyle name="20% - 强调文字颜色 1 20" xfId="766"/>
    <cellStyle name="20% - 强调文字颜色 1 20 2" xfId="779"/>
    <cellStyle name="20% - 强调文字颜色 1 20 3" xfId="785"/>
    <cellStyle name="20% - 强调文字颜色 1 20 4" xfId="791"/>
    <cellStyle name="20% - 强调文字颜色 1 21" xfId="799"/>
    <cellStyle name="20% - 强调文字颜色 1 21 2" xfId="813"/>
    <cellStyle name="20% - 强调文字颜色 1 21 3" xfId="820"/>
    <cellStyle name="20% - 强调文字颜色 1 21 4" xfId="827"/>
    <cellStyle name="20% - 强调文字颜色 1 22" xfId="835"/>
    <cellStyle name="20% - 强调文字颜色 1 22 2" xfId="851"/>
    <cellStyle name="20% - 强调文字颜色 1 22 3" xfId="858"/>
    <cellStyle name="20% - 强调文字颜色 1 22 4" xfId="867"/>
    <cellStyle name="20% - 强调文字颜色 1 23" xfId="891"/>
    <cellStyle name="20% - 强调文字颜色 1 23 2" xfId="273"/>
    <cellStyle name="20% - 强调文字颜色 1 23 3" xfId="222"/>
    <cellStyle name="20% - 强调文字颜色 1 23 4" xfId="246"/>
    <cellStyle name="20% - 强调文字颜色 1 24" xfId="903"/>
    <cellStyle name="20% - 强调文字颜色 1 25" xfId="952"/>
    <cellStyle name="20% - 强调文字颜色 1 26" xfId="968"/>
    <cellStyle name="20% - 强调文字颜色 1 27" xfId="978"/>
    <cellStyle name="20% - 强调文字颜色 1 28" xfId="985"/>
    <cellStyle name="20% - 强调文字颜色 1 29" xfId="992"/>
    <cellStyle name="20% - 强调文字颜色 1 3" xfId="596"/>
    <cellStyle name="20% - 强调文字颜色 1 3 2" xfId="996"/>
    <cellStyle name="20% - 强调文字颜色 1 3 3" xfId="998"/>
    <cellStyle name="20% - 强调文字颜色 1 3 4" xfId="1001"/>
    <cellStyle name="20% - 强调文字颜色 1 30" xfId="951"/>
    <cellStyle name="20% - 强调文字颜色 1 31" xfId="967"/>
    <cellStyle name="20% - 强调文字颜色 1 32" xfId="977"/>
    <cellStyle name="20% - 强调文字颜色 1 33" xfId="984"/>
    <cellStyle name="20% - 强调文字颜色 1 34" xfId="991"/>
    <cellStyle name="20% - 强调文字颜色 1 35" xfId="1008"/>
    <cellStyle name="20% - 强调文字颜色 1 36" xfId="1013"/>
    <cellStyle name="20% - 强调文字颜色 1 37" xfId="630"/>
    <cellStyle name="20% - 强调文字颜色 1 4" xfId="600"/>
    <cellStyle name="20% - 强调文字颜色 1 4 2" xfId="1015"/>
    <cellStyle name="20% - 强调文字颜色 1 4 3" xfId="88"/>
    <cellStyle name="20% - 强调文字颜色 1 4 4" xfId="1016"/>
    <cellStyle name="20% - 强调文字颜色 1 5" xfId="606"/>
    <cellStyle name="20% - 强调文字颜色 1 5 2" xfId="1017"/>
    <cellStyle name="20% - 强调文字颜色 1 5 3" xfId="1018"/>
    <cellStyle name="20% - 强调文字颜色 1 5 4" xfId="1019"/>
    <cellStyle name="20% - 强调文字颜色 1 6" xfId="1021"/>
    <cellStyle name="20% - 强调文字颜色 1 6 2" xfId="467"/>
    <cellStyle name="20% - 强调文字颜色 1 6 3" xfId="470"/>
    <cellStyle name="20% - 强调文字颜色 1 6 4" xfId="472"/>
    <cellStyle name="20% - 强调文字颜色 1 7" xfId="1026"/>
    <cellStyle name="20% - 强调文字颜色 1 7 2" xfId="498"/>
    <cellStyle name="20% - 强调文字颜色 1 7 3" xfId="500"/>
    <cellStyle name="20% - 强调文字颜色 1 7 4" xfId="1027"/>
    <cellStyle name="20% - 强调文字颜色 1 8" xfId="1032"/>
    <cellStyle name="20% - 强调文字颜色 1 8 2" xfId="535"/>
    <cellStyle name="20% - 强调文字颜色 1 8 3" xfId="538"/>
    <cellStyle name="20% - 强调文字颜色 1 8 4" xfId="1033"/>
    <cellStyle name="20% - 强调文字颜色 1 9" xfId="301"/>
    <cellStyle name="20% - 强调文字颜色 1 9 2" xfId="566"/>
    <cellStyle name="20% - 强调文字颜色 1 9 3" xfId="570"/>
    <cellStyle name="20% - 强调文字颜色 1 9 4" xfId="1034"/>
    <cellStyle name="20% - 强调文字颜色 2 10" xfId="1038"/>
    <cellStyle name="20% - 强调文字颜色 2 10 2" xfId="621"/>
    <cellStyle name="20% - 强调文字颜色 2 10 3" xfId="636"/>
    <cellStyle name="20% - 强调文字颜色 2 10 4" xfId="656"/>
    <cellStyle name="20% - 强调文字颜色 2 11" xfId="1045"/>
    <cellStyle name="20% - 强调文字颜色 2 11 2" xfId="1052"/>
    <cellStyle name="20% - 强调文字颜色 2 11 3" xfId="1061"/>
    <cellStyle name="20% - 强调文字颜色 2 11 4" xfId="1069"/>
    <cellStyle name="20% - 强调文字颜色 2 12" xfId="1081"/>
    <cellStyle name="20% - 强调文字颜色 2 12 2" xfId="1083"/>
    <cellStyle name="20% - 强调文字颜色 2 12 3" xfId="1089"/>
    <cellStyle name="20% - 强调文字颜色 2 12 4" xfId="1095"/>
    <cellStyle name="20% - 强调文字颜色 2 13" xfId="1102"/>
    <cellStyle name="20% - 强调文字颜色 2 13 2" xfId="1109"/>
    <cellStyle name="20% - 强调文字颜色 2 13 3" xfId="1113"/>
    <cellStyle name="20% - 强调文字颜色 2 13 4" xfId="1117"/>
    <cellStyle name="20% - 强调文字颜色 2 14" xfId="1122"/>
    <cellStyle name="20% - 强调文字颜色 2 14 2" xfId="382"/>
    <cellStyle name="20% - 强调文字颜色 2 14 3" xfId="1137"/>
    <cellStyle name="20% - 强调文字颜色 2 14 4" xfId="1139"/>
    <cellStyle name="20% - 强调文字颜色 2 15" xfId="1147"/>
    <cellStyle name="20% - 强调文字颜色 2 15 2" xfId="1158"/>
    <cellStyle name="20% - 强调文字颜色 2 15 3" xfId="1164"/>
    <cellStyle name="20% - 强调文字颜色 2 15 4" xfId="1170"/>
    <cellStyle name="20% - 强调文字颜色 2 16" xfId="1176"/>
    <cellStyle name="20% - 强调文字颜色 2 16 2" xfId="23"/>
    <cellStyle name="20% - 强调文字颜色 2 16 3" xfId="1188"/>
    <cellStyle name="20% - 强调文字颜色 2 16 4" xfId="1196"/>
    <cellStyle name="20% - 强调文字颜色 2 17" xfId="437"/>
    <cellStyle name="20% - 强调文字颜色 2 17 2" xfId="404"/>
    <cellStyle name="20% - 强调文字颜色 2 17 3" xfId="1204"/>
    <cellStyle name="20% - 强调文字颜色 2 17 4" xfId="417"/>
    <cellStyle name="20% - 强调文字颜色 2 18" xfId="448"/>
    <cellStyle name="20% - 强调文字颜色 2 18 2" xfId="1209"/>
    <cellStyle name="20% - 强调文字颜色 2 18 3" xfId="1213"/>
    <cellStyle name="20% - 强调文字颜色 2 18 4" xfId="1217"/>
    <cellStyle name="20% - 强调文字颜色 2 19" xfId="459"/>
    <cellStyle name="20% - 强调文字颜色 2 19 2" xfId="1220"/>
    <cellStyle name="20% - 强调文字颜色 2 19 3" xfId="1222"/>
    <cellStyle name="20% - 强调文字颜色 2 19 4" xfId="1224"/>
    <cellStyle name="20% - 强调文字颜色 2 2" xfId="1226"/>
    <cellStyle name="20% - 强调文字颜色 2 2 2" xfId="1228"/>
    <cellStyle name="20% - 强调文字颜色 2 2 2 2" xfId="294"/>
    <cellStyle name="20% - 强调文字颜色 2 2 2 3" xfId="313"/>
    <cellStyle name="20% - 强调文字颜色 2 2 2 4" xfId="319"/>
    <cellStyle name="20% - 强调文字颜色 2 2 3" xfId="850"/>
    <cellStyle name="20% - 强调文字颜色 2 2 4" xfId="857"/>
    <cellStyle name="20% - 强调文字颜色 2 2 5" xfId="865"/>
    <cellStyle name="20% - 强调文字颜色 2 20" xfId="1146"/>
    <cellStyle name="20% - 强调文字颜色 2 20 2" xfId="1157"/>
    <cellStyle name="20% - 强调文字颜色 2 20 3" xfId="1163"/>
    <cellStyle name="20% - 强调文字颜色 2 20 4" xfId="1169"/>
    <cellStyle name="20% - 强调文字颜色 2 21" xfId="1175"/>
    <cellStyle name="20% - 强调文字颜色 2 21 2" xfId="24"/>
    <cellStyle name="20% - 强调文字颜色 2 21 3" xfId="1187"/>
    <cellStyle name="20% - 强调文字颜色 2 21 4" xfId="1195"/>
    <cellStyle name="20% - 强调文字颜色 2 22" xfId="438"/>
    <cellStyle name="20% - 强调文字颜色 2 22 2" xfId="405"/>
    <cellStyle name="20% - 强调文字颜色 2 22 3" xfId="1203"/>
    <cellStyle name="20% - 强调文字颜色 2 22 4" xfId="418"/>
    <cellStyle name="20% - 强调文字颜色 2 23" xfId="449"/>
    <cellStyle name="20% - 强调文字颜色 2 23 2" xfId="1208"/>
    <cellStyle name="20% - 强调文字颜色 2 23 3" xfId="1212"/>
    <cellStyle name="20% - 强调文字颜色 2 23 4" xfId="1216"/>
    <cellStyle name="20% - 强调文字颜色 2 24" xfId="460"/>
    <cellStyle name="20% - 强调文字颜色 2 25" xfId="124"/>
    <cellStyle name="20% - 强调文字颜色 2 26" xfId="95"/>
    <cellStyle name="20% - 强调文字颜色 2 27" xfId="140"/>
    <cellStyle name="20% - 强调文字颜色 2 28" xfId="146"/>
    <cellStyle name="20% - 强调文字颜色 2 29" xfId="168"/>
    <cellStyle name="20% - 强调文字颜色 2 3" xfId="214"/>
    <cellStyle name="20% - 强调文字颜色 2 3 2" xfId="201"/>
    <cellStyle name="20% - 强调文字颜色 2 3 3" xfId="275"/>
    <cellStyle name="20% - 强调文字颜色 2 3 4" xfId="225"/>
    <cellStyle name="20% - 强调文字颜色 2 30" xfId="125"/>
    <cellStyle name="20% - 强调文字颜色 2 31" xfId="96"/>
    <cellStyle name="20% - 强调文字颜色 2 32" xfId="141"/>
    <cellStyle name="20% - 强调文字颜色 2 33" xfId="147"/>
    <cellStyle name="20% - 强调文字颜色 2 34" xfId="169"/>
    <cellStyle name="20% - 强调文字颜色 2 35" xfId="187"/>
    <cellStyle name="20% - 强调文字颜色 2 36" xfId="1230"/>
    <cellStyle name="20% - 强调文字颜色 2 37" xfId="1235"/>
    <cellStyle name="20% - 强调文字颜色 2 4" xfId="279"/>
    <cellStyle name="20% - 强调文字颜色 2 4 2" xfId="77"/>
    <cellStyle name="20% - 强调文字颜色 2 4 3" xfId="253"/>
    <cellStyle name="20% - 强调文字颜色 2 4 4" xfId="261"/>
    <cellStyle name="20% - 强调文字颜色 2 5" xfId="282"/>
    <cellStyle name="20% - 强调文字颜色 2 5 2" xfId="286"/>
    <cellStyle name="20% - 强调文字颜色 2 5 3" xfId="289"/>
    <cellStyle name="20% - 强调文字颜色 2 5 4" xfId="292"/>
    <cellStyle name="20% - 强调文字颜色 2 6" xfId="298"/>
    <cellStyle name="20% - 强调文字颜色 2 6 2" xfId="304"/>
    <cellStyle name="20% - 强调文字颜色 2 6 3" xfId="308"/>
    <cellStyle name="20% - 强调文字颜色 2 6 4" xfId="311"/>
    <cellStyle name="20% - 强调文字颜色 2 7" xfId="317"/>
    <cellStyle name="20% - 强调文字颜色 2 7 2" xfId="326"/>
    <cellStyle name="20% - 强调文字颜色 2 7 3" xfId="1239"/>
    <cellStyle name="20% - 强调文字颜色 2 7 4" xfId="1240"/>
    <cellStyle name="20% - 强调文字颜色 2 8" xfId="323"/>
    <cellStyle name="20% - 强调文字颜色 2 8 2" xfId="1243"/>
    <cellStyle name="20% - 强调文字颜色 2 8 3" xfId="1245"/>
    <cellStyle name="20% - 强调文字颜色 2 8 4" xfId="352"/>
    <cellStyle name="20% - 强调文字颜色 2 9" xfId="328"/>
    <cellStyle name="20% - 强调文字颜色 2 9 2" xfId="1246"/>
    <cellStyle name="20% - 强调文字颜色 2 9 3" xfId="1248"/>
    <cellStyle name="20% - 强调文字颜色 2 9 4" xfId="1249"/>
    <cellStyle name="20% - 强调文字颜色 3 10" xfId="938"/>
    <cellStyle name="20% - 强调文字颜色 3 10 2" xfId="1252"/>
    <cellStyle name="20% - 强调文字颜色 3 10 3" xfId="1255"/>
    <cellStyle name="20% - 强调文字颜色 3 10 4" xfId="1259"/>
    <cellStyle name="20% - 强调文字颜色 3 11" xfId="1268"/>
    <cellStyle name="20% - 强调文字颜色 3 11 2" xfId="1273"/>
    <cellStyle name="20% - 强调文字颜色 3 11 3" xfId="105"/>
    <cellStyle name="20% - 强调文字颜色 3 11 4" xfId="1277"/>
    <cellStyle name="20% - 强调文字颜色 3 12" xfId="1282"/>
    <cellStyle name="20% - 强调文字颜色 3 12 2" xfId="1287"/>
    <cellStyle name="20% - 强调文字颜色 3 12 3" xfId="1290"/>
    <cellStyle name="20% - 强调文字颜色 3 12 4" xfId="1294"/>
    <cellStyle name="20% - 强调文字颜色 3 13" xfId="1299"/>
    <cellStyle name="20% - 强调文字颜色 3 13 2" xfId="1305"/>
    <cellStyle name="20% - 强调文字颜色 3 13 3" xfId="1310"/>
    <cellStyle name="20% - 强调文字颜色 3 13 4" xfId="1314"/>
    <cellStyle name="20% - 强调文字颜色 3 14" xfId="1320"/>
    <cellStyle name="20% - 强调文字颜色 3 14 2" xfId="1337"/>
    <cellStyle name="20% - 强调文字颜色 3 14 3" xfId="1351"/>
    <cellStyle name="20% - 强调文字颜色 3 14 4" xfId="1366"/>
    <cellStyle name="20% - 强调文字颜色 3 15" xfId="1374"/>
    <cellStyle name="20% - 强调文字颜色 3 15 2" xfId="479"/>
    <cellStyle name="20% - 强调文字颜色 3 15 3" xfId="507"/>
    <cellStyle name="20% - 强调文字颜色 3 15 4" xfId="542"/>
    <cellStyle name="20% - 强调文字颜色 3 16" xfId="1385"/>
    <cellStyle name="20% - 强调文字颜色 3 16 2" xfId="1398"/>
    <cellStyle name="20% - 强调文字颜色 3 16 3" xfId="1405"/>
    <cellStyle name="20% - 强调文字颜色 3 16 4" xfId="1412"/>
    <cellStyle name="20% - 强调文字颜色 3 17" xfId="1420"/>
    <cellStyle name="20% - 强调文字颜色 3 17 2" xfId="1432"/>
    <cellStyle name="20% - 强调文字颜色 3 17 3" xfId="1437"/>
    <cellStyle name="20% - 强调文字颜色 3 17 4" xfId="1442"/>
    <cellStyle name="20% - 强调文字颜色 3 18" xfId="1448"/>
    <cellStyle name="20% - 强调文字颜色 3 18 2" xfId="1458"/>
    <cellStyle name="20% - 强调文字颜色 3 18 3" xfId="127"/>
    <cellStyle name="20% - 强调文字颜色 3 18 4" xfId="132"/>
    <cellStyle name="20% - 强调文字颜色 3 19" xfId="338"/>
    <cellStyle name="20% - 强调文字颜色 3 19 2" xfId="776"/>
    <cellStyle name="20% - 强调文字颜色 3 19 3" xfId="810"/>
    <cellStyle name="20% - 强调文字颜色 3 19 4" xfId="846"/>
    <cellStyle name="20% - 强调文字颜色 3 2" xfId="1460"/>
    <cellStyle name="20% - 强调文字颜色 3 2 2" xfId="1463"/>
    <cellStyle name="20% - 强调文字颜色 3 2 2 2" xfId="1465"/>
    <cellStyle name="20% - 强调文字颜色 3 2 2 3" xfId="586"/>
    <cellStyle name="20% - 强调文字颜色 3 2 2 4" xfId="237"/>
    <cellStyle name="20% - 强调文字颜色 3 2 3" xfId="1467"/>
    <cellStyle name="20% - 强调文字颜色 3 2 4" xfId="1469"/>
    <cellStyle name="20% - 强调文字颜色 3 2 5" xfId="1471"/>
    <cellStyle name="20% - 强调文字颜色 3 20" xfId="1373"/>
    <cellStyle name="20% - 强调文字颜色 3 20 2" xfId="478"/>
    <cellStyle name="20% - 强调文字颜色 3 20 3" xfId="506"/>
    <cellStyle name="20% - 强调文字颜色 3 20 4" xfId="541"/>
    <cellStyle name="20% - 强调文字颜色 3 21" xfId="1384"/>
    <cellStyle name="20% - 强调文字颜色 3 21 2" xfId="1397"/>
    <cellStyle name="20% - 强调文字颜色 3 21 3" xfId="1404"/>
    <cellStyle name="20% - 强调文字颜色 3 21 4" xfId="1411"/>
    <cellStyle name="20% - 强调文字颜色 3 22" xfId="1419"/>
    <cellStyle name="20% - 强调文字颜色 3 22 2" xfId="1431"/>
    <cellStyle name="20% - 强调文字颜色 3 22 3" xfId="1436"/>
    <cellStyle name="20% - 强调文字颜色 3 22 4" xfId="1441"/>
    <cellStyle name="20% - 强调文字颜色 3 23" xfId="1447"/>
    <cellStyle name="20% - 强调文字颜色 3 23 2" xfId="1457"/>
    <cellStyle name="20% - 强调文字颜色 3 23 3" xfId="128"/>
    <cellStyle name="20% - 强调文字颜色 3 23 4" xfId="133"/>
    <cellStyle name="20% - 强调文字颜色 3 24" xfId="339"/>
    <cellStyle name="20% - 强调文字颜色 3 25" xfId="1476"/>
    <cellStyle name="20% - 强调文字颜色 3 26" xfId="5"/>
    <cellStyle name="20% - 强调文字颜色 3 27" xfId="711"/>
    <cellStyle name="20% - 强调文字颜色 3 28" xfId="726"/>
    <cellStyle name="20% - 强调文字颜色 3 29" xfId="1048"/>
    <cellStyle name="20% - 强调文字颜色 3 3" xfId="114"/>
    <cellStyle name="20% - 强调文字颜色 3 3 2" xfId="193"/>
    <cellStyle name="20% - 强调文字颜色 3 3 3" xfId="1486"/>
    <cellStyle name="20% - 强调文字颜色 3 3 4" xfId="354"/>
    <cellStyle name="20% - 强调文字颜色 3 30" xfId="1475"/>
    <cellStyle name="20% - 强调文字颜色 3 31" xfId="4"/>
    <cellStyle name="20% - 强调文字颜色 3 32" xfId="710"/>
    <cellStyle name="20% - 强调文字颜色 3 33" xfId="725"/>
    <cellStyle name="20% - 强调文字颜色 3 34" xfId="1047"/>
    <cellStyle name="20% - 强调文字颜色 3 35" xfId="1058"/>
    <cellStyle name="20% - 强调文字颜色 3 36" xfId="1067"/>
    <cellStyle name="20% - 强调文字颜色 3 37" xfId="1487"/>
    <cellStyle name="20% - 强调文字颜色 3 4" xfId="617"/>
    <cellStyle name="20% - 强调文字颜色 3 4 2" xfId="964"/>
    <cellStyle name="20% - 强调文字颜色 3 4 3" xfId="975"/>
    <cellStyle name="20% - 强调文字颜色 3 4 4" xfId="983"/>
    <cellStyle name="20% - 强调文字颜色 3 5" xfId="619"/>
    <cellStyle name="20% - 强调文字颜色 3 5 2" xfId="1489"/>
    <cellStyle name="20% - 强调文字颜色 3 5 3" xfId="1491"/>
    <cellStyle name="20% - 强调文字颜色 3 5 4" xfId="1493"/>
    <cellStyle name="20% - 强调文字颜色 3 6" xfId="1494"/>
    <cellStyle name="20% - 强调文字颜色 3 6 2" xfId="1495"/>
    <cellStyle name="20% - 强调文字颜色 3 6 3" xfId="1497"/>
    <cellStyle name="20% - 强调文字颜色 3 6 4" xfId="1498"/>
    <cellStyle name="20% - 强调文字颜色 3 7" xfId="1499"/>
    <cellStyle name="20% - 强调文字颜色 3 7 2" xfId="1500"/>
    <cellStyle name="20% - 强调文字颜色 3 7 3" xfId="1504"/>
    <cellStyle name="20% - 强调文字颜色 3 7 4" xfId="1505"/>
    <cellStyle name="20% - 强调文字颜色 3 8" xfId="1506"/>
    <cellStyle name="20% - 强调文字颜色 3 8 2" xfId="1507"/>
    <cellStyle name="20% - 强调文字颜色 3 8 3" xfId="1510"/>
    <cellStyle name="20% - 强调文字颜色 3 8 4" xfId="1512"/>
    <cellStyle name="20% - 强调文字颜色 3 9" xfId="1241"/>
    <cellStyle name="20% - 强调文字颜色 3 9 2" xfId="98"/>
    <cellStyle name="20% - 强调文字颜色 3 9 3" xfId="143"/>
    <cellStyle name="20% - 强调文字颜色 3 9 4" xfId="154"/>
    <cellStyle name="20% - 强调文字颜色 4 10" xfId="1513"/>
    <cellStyle name="20% - 强调文字颜色 4 10 2" xfId="1517"/>
    <cellStyle name="20% - 强调文字颜色 4 10 3" xfId="425"/>
    <cellStyle name="20% - 强调文字颜色 4 10 4" xfId="461"/>
    <cellStyle name="20% - 强调文字颜色 4 11" xfId="1521"/>
    <cellStyle name="20% - 强调文字颜色 4 11 2" xfId="1527"/>
    <cellStyle name="20% - 强调文字颜色 4 11 3" xfId="486"/>
    <cellStyle name="20% - 强调文字颜色 4 11 4" xfId="491"/>
    <cellStyle name="20% - 强调文字颜色 4 12" xfId="1531"/>
    <cellStyle name="20% - 强调文字颜色 4 12 2" xfId="1537"/>
    <cellStyle name="20% - 强调文字颜色 4 12 3" xfId="515"/>
    <cellStyle name="20% - 强调文字颜色 4 12 4" xfId="525"/>
    <cellStyle name="20% - 强调文字颜色 4 13" xfId="1546"/>
    <cellStyle name="20% - 强调文字颜色 4 13 2" xfId="576"/>
    <cellStyle name="20% - 强调文字颜色 4 13 3" xfId="549"/>
    <cellStyle name="20% - 强调文字颜色 4 13 4" xfId="558"/>
    <cellStyle name="20% - 强调文字颜色 4 14" xfId="1563"/>
    <cellStyle name="20% - 强调文字颜色 4 14 2" xfId="1569"/>
    <cellStyle name="20% - 强调文字颜色 4 14 3" xfId="1576"/>
    <cellStyle name="20% - 强调文字颜色 4 14 4" xfId="1583"/>
    <cellStyle name="20% - 强调文字颜色 4 15" xfId="1598"/>
    <cellStyle name="20% - 强调文字颜色 4 15 2" xfId="1601"/>
    <cellStyle name="20% - 强调文字颜色 4 15 3" xfId="346"/>
    <cellStyle name="20% - 强调文字颜色 4 15 4" xfId="1606"/>
    <cellStyle name="20% - 强调文字颜色 4 16" xfId="81"/>
    <cellStyle name="20% - 强调文字颜色 4 16 2" xfId="34"/>
    <cellStyle name="20% - 强调文字颜色 4 16 3" xfId="162"/>
    <cellStyle name="20% - 强调文字颜色 4 16 4" xfId="178"/>
    <cellStyle name="20% - 强调文字颜色 4 17" xfId="1612"/>
    <cellStyle name="20% - 强调文字颜色 4 17 2" xfId="873"/>
    <cellStyle name="20% - 强调文字颜色 4 17 3" xfId="894"/>
    <cellStyle name="20% - 强调文字颜色 4 17 4" xfId="942"/>
    <cellStyle name="20% - 强调文字颜色 4 18" xfId="1620"/>
    <cellStyle name="20% - 强调文字颜色 4 18 2" xfId="1627"/>
    <cellStyle name="20% - 强调文字颜色 4 18 3" xfId="1630"/>
    <cellStyle name="20% - 强调文字颜色 4 18 4" xfId="1634"/>
    <cellStyle name="20% - 强调文字颜色 4 19" xfId="1637"/>
    <cellStyle name="20% - 强调文字颜色 4 19 2" xfId="1644"/>
    <cellStyle name="20% - 强调文字颜色 4 19 3" xfId="1645"/>
    <cellStyle name="20% - 强调文字颜色 4 19 4" xfId="374"/>
    <cellStyle name="20% - 强调文字颜色 4 2" xfId="1010"/>
    <cellStyle name="20% - 强调文字颜色 4 2 2" xfId="1648"/>
    <cellStyle name="20% - 强调文字颜色 4 2 2 2" xfId="356"/>
    <cellStyle name="20% - 强调文字颜色 4 2 2 3" xfId="359"/>
    <cellStyle name="20% - 强调文字颜色 4 2 2 4" xfId="362"/>
    <cellStyle name="20% - 强调文字颜色 4 2 3" xfId="1653"/>
    <cellStyle name="20% - 强调文字颜色 4 2 4" xfId="1659"/>
    <cellStyle name="20% - 强调文字颜色 4 2 5" xfId="1665"/>
    <cellStyle name="20% - 强调文字颜色 4 20" xfId="1597"/>
    <cellStyle name="20% - 强调文字颜色 4 20 2" xfId="1600"/>
    <cellStyle name="20% - 强调文字颜色 4 20 3" xfId="347"/>
    <cellStyle name="20% - 强调文字颜色 4 20 4" xfId="1607"/>
    <cellStyle name="20% - 强调文字颜色 4 21" xfId="80"/>
    <cellStyle name="20% - 强调文字颜色 4 21 2" xfId="33"/>
    <cellStyle name="20% - 强调文字颜色 4 21 3" xfId="161"/>
    <cellStyle name="20% - 强调文字颜色 4 21 4" xfId="177"/>
    <cellStyle name="20% - 强调文字颜色 4 22" xfId="1613"/>
    <cellStyle name="20% - 强调文字颜色 4 22 2" xfId="874"/>
    <cellStyle name="20% - 强调文字颜色 4 22 3" xfId="895"/>
    <cellStyle name="20% - 强调文字颜色 4 22 4" xfId="943"/>
    <cellStyle name="20% - 强调文字颜色 4 23" xfId="1621"/>
    <cellStyle name="20% - 强调文字颜色 4 23 2" xfId="1628"/>
    <cellStyle name="20% - 强调文字颜色 4 23 3" xfId="1631"/>
    <cellStyle name="20% - 强调文字颜色 4 23 4" xfId="1635"/>
    <cellStyle name="20% - 强调文字颜色 4 24" xfId="1638"/>
    <cellStyle name="20% - 强调文字颜色 4 25" xfId="1666"/>
    <cellStyle name="20% - 强调文字颜色 4 26" xfId="1674"/>
    <cellStyle name="20% - 强调文字颜色 4 27" xfId="1681"/>
    <cellStyle name="20% - 强调文字颜色 4 28" xfId="1690"/>
    <cellStyle name="20% - 强调文字颜色 4 29" xfId="1697"/>
    <cellStyle name="20% - 强调文字颜色 4 3" xfId="628"/>
    <cellStyle name="20% - 强调文字颜色 4 3 2" xfId="1705"/>
    <cellStyle name="20% - 强调文字颜色 4 3 3" xfId="1709"/>
    <cellStyle name="20% - 强调文字颜色 4 3 4" xfId="1714"/>
    <cellStyle name="20% - 强调文字颜色 4 30" xfId="1667"/>
    <cellStyle name="20% - 强调文字颜色 4 31" xfId="1675"/>
    <cellStyle name="20% - 强调文字颜色 4 32" xfId="1682"/>
    <cellStyle name="20% - 强调文字颜色 4 33" xfId="1691"/>
    <cellStyle name="20% - 强调文字颜色 4 34" xfId="1698"/>
    <cellStyle name="20% - 强调文字颜色 4 35" xfId="1717"/>
    <cellStyle name="20% - 强调文字颜色 4 36" xfId="1721"/>
    <cellStyle name="20% - 强调文字颜色 4 37" xfId="1725"/>
    <cellStyle name="20% - 强调文字颜色 4 4" xfId="633"/>
    <cellStyle name="20% - 强调文字颜色 4 4 2" xfId="1728"/>
    <cellStyle name="20% - 强调文字颜色 4 4 3" xfId="1732"/>
    <cellStyle name="20% - 强调文字颜色 4 4 4" xfId="1735"/>
    <cellStyle name="20% - 强调文字颜色 4 5" xfId="52"/>
    <cellStyle name="20% - 强调文字颜色 4 5 2" xfId="1738"/>
    <cellStyle name="20% - 强调文字颜色 4 5 3" xfId="1740"/>
    <cellStyle name="20% - 强调文字颜色 4 5 4" xfId="1742"/>
    <cellStyle name="20% - 强调文字颜色 4 6" xfId="1744"/>
    <cellStyle name="20% - 强调文字颜色 4 6 2" xfId="1748"/>
    <cellStyle name="20% - 强调文字颜色 4 6 3" xfId="1751"/>
    <cellStyle name="20% - 强调文字颜色 4 6 4" xfId="1754"/>
    <cellStyle name="20% - 强调文字颜色 4 7" xfId="1756"/>
    <cellStyle name="20% - 强调文字颜色 4 7 2" xfId="1758"/>
    <cellStyle name="20% - 强调文字颜色 4 7 3" xfId="1760"/>
    <cellStyle name="20% - 强调文字颜色 4 7 4" xfId="1763"/>
    <cellStyle name="20% - 强调文字颜色 4 8" xfId="1764"/>
    <cellStyle name="20% - 强调文字颜色 4 8 2" xfId="1767"/>
    <cellStyle name="20% - 强调文字颜色 4 8 3" xfId="1768"/>
    <cellStyle name="20% - 强调文字颜色 4 8 4" xfId="1769"/>
    <cellStyle name="20% - 强调文字颜色 4 9" xfId="1770"/>
    <cellStyle name="20% - 强调文字颜色 4 9 2" xfId="1771"/>
    <cellStyle name="20% - 强调文字颜色 4 9 3" xfId="1773"/>
    <cellStyle name="20% - 强调文字颜色 4 9 4" xfId="1774"/>
    <cellStyle name="20% - 强调文字颜色 5 10" xfId="1775"/>
    <cellStyle name="20% - 强调文字颜色 5 10 2" xfId="1778"/>
    <cellStyle name="20% - 强调文字颜色 5 10 3" xfId="1781"/>
    <cellStyle name="20% - 强调文字颜色 5 10 4" xfId="1784"/>
    <cellStyle name="20% - 强调文字颜色 5 11" xfId="1788"/>
    <cellStyle name="20% - 强调文字颜色 5 11 2" xfId="1794"/>
    <cellStyle name="20% - 强调文字颜色 5 11 3" xfId="1799"/>
    <cellStyle name="20% - 强调文字颜色 5 11 4" xfId="1804"/>
    <cellStyle name="20% - 强调文字颜色 5 12" xfId="1810"/>
    <cellStyle name="20% - 强调文字颜色 5 12 2" xfId="1814"/>
    <cellStyle name="20% - 强调文字颜色 5 12 3" xfId="1817"/>
    <cellStyle name="20% - 强调文字颜色 5 12 4" xfId="1819"/>
    <cellStyle name="20% - 强调文字颜色 5 13" xfId="1822"/>
    <cellStyle name="20% - 强调文字颜色 5 13 2" xfId="1827"/>
    <cellStyle name="20% - 强调文字颜色 5 13 3" xfId="1830"/>
    <cellStyle name="20% - 强调文字颜色 5 13 4" xfId="1832"/>
    <cellStyle name="20% - 强调文字颜色 5 14" xfId="112"/>
    <cellStyle name="20% - 强调文字颜色 5 14 2" xfId="1836"/>
    <cellStyle name="20% - 强调文字颜色 5 14 3" xfId="1841"/>
    <cellStyle name="20% - 强调文字颜色 5 14 4" xfId="1848"/>
    <cellStyle name="20% - 强调文字颜色 5 15" xfId="1854"/>
    <cellStyle name="20% - 强调文字颜色 5 15 2" xfId="1861"/>
    <cellStyle name="20% - 强调文字颜色 5 15 3" xfId="1865"/>
    <cellStyle name="20% - 强调文字颜色 5 15 4" xfId="1870"/>
    <cellStyle name="20% - 强调文字颜色 5 16" xfId="1874"/>
    <cellStyle name="20% - 强调文字颜色 5 16 2" xfId="1883"/>
    <cellStyle name="20% - 强调文字颜色 5 16 3" xfId="1889"/>
    <cellStyle name="20% - 强调文字颜色 5 16 4" xfId="1895"/>
    <cellStyle name="20% - 强调文字颜色 5 17" xfId="1900"/>
    <cellStyle name="20% - 强调文字颜色 5 17 2" xfId="1907"/>
    <cellStyle name="20% - 强调文字颜色 5 17 3" xfId="1911"/>
    <cellStyle name="20% - 强调文字颜色 5 17 4" xfId="1915"/>
    <cellStyle name="20% - 强调文字颜色 5 18" xfId="1919"/>
    <cellStyle name="20% - 强调文字颜色 5 18 2" xfId="1924"/>
    <cellStyle name="20% - 强调文字颜色 5 18 3" xfId="1927"/>
    <cellStyle name="20% - 强调文字颜色 5 18 4" xfId="1930"/>
    <cellStyle name="20% - 强调文字颜色 5 19" xfId="1933"/>
    <cellStyle name="20% - 强调文字颜色 5 19 2" xfId="1939"/>
    <cellStyle name="20% - 强调文字颜色 5 19 3" xfId="1942"/>
    <cellStyle name="20% - 强调文字颜色 5 19 4" xfId="1947"/>
    <cellStyle name="20% - 强调文字颜色 5 2" xfId="1948"/>
    <cellStyle name="20% - 强调文字颜色 5 2 2" xfId="1951"/>
    <cellStyle name="20% - 强调文字颜色 5 2 2 2" xfId="1952"/>
    <cellStyle name="20% - 强调文字颜色 5 2 2 3" xfId="1958"/>
    <cellStyle name="20% - 强调文字颜色 5 2 2 4" xfId="1962"/>
    <cellStyle name="20% - 强调文字颜色 5 2 3" xfId="1969"/>
    <cellStyle name="20% - 强调文字颜色 5 2 4" xfId="1974"/>
    <cellStyle name="20% - 强调文字颜色 5 2 5" xfId="1979"/>
    <cellStyle name="20% - 强调文字颜色 5 20" xfId="1855"/>
    <cellStyle name="20% - 强调文字颜色 5 20 2" xfId="1862"/>
    <cellStyle name="20% - 强调文字颜色 5 20 3" xfId="1866"/>
    <cellStyle name="20% - 强调文字颜色 5 20 4" xfId="1871"/>
    <cellStyle name="20% - 强调文字颜色 5 21" xfId="1875"/>
    <cellStyle name="20% - 强调文字颜色 5 21 2" xfId="1884"/>
    <cellStyle name="20% - 强调文字颜色 5 21 3" xfId="1890"/>
    <cellStyle name="20% - 强调文字颜色 5 21 4" xfId="1896"/>
    <cellStyle name="20% - 强调文字颜色 5 22" xfId="1901"/>
    <cellStyle name="20% - 强调文字颜色 5 22 2" xfId="1908"/>
    <cellStyle name="20% - 强调文字颜色 5 22 3" xfId="1912"/>
    <cellStyle name="20% - 强调文字颜色 5 22 4" xfId="1916"/>
    <cellStyle name="20% - 强调文字颜色 5 23" xfId="1920"/>
    <cellStyle name="20% - 强调文字颜色 5 23 2" xfId="1925"/>
    <cellStyle name="20% - 强调文字颜色 5 23 3" xfId="1928"/>
    <cellStyle name="20% - 强调文字颜色 5 23 4" xfId="1931"/>
    <cellStyle name="20% - 强调文字颜色 5 24" xfId="1934"/>
    <cellStyle name="20% - 强调文字颜色 5 25" xfId="1980"/>
    <cellStyle name="20% - 强调文字颜色 5 26" xfId="1985"/>
    <cellStyle name="20% - 强调文字颜色 5 27" xfId="1990"/>
    <cellStyle name="20% - 强调文字颜色 5 28" xfId="1994"/>
    <cellStyle name="20% - 强调文字颜色 5 29" xfId="1998"/>
    <cellStyle name="20% - 强调文字颜色 5 3" xfId="646"/>
    <cellStyle name="20% - 强调文字颜色 5 3 2" xfId="2004"/>
    <cellStyle name="20% - 强调文字颜色 5 3 3" xfId="2007"/>
    <cellStyle name="20% - 强调文字颜色 5 3 4" xfId="2010"/>
    <cellStyle name="20% - 强调文字颜色 5 30" xfId="1981"/>
    <cellStyle name="20% - 强调文字颜色 5 31" xfId="1986"/>
    <cellStyle name="20% - 强调文字颜色 5 32" xfId="1991"/>
    <cellStyle name="20% - 强调文字颜色 5 33" xfId="1995"/>
    <cellStyle name="20% - 强调文字颜色 5 34" xfId="1999"/>
    <cellStyle name="20% - 强调文字颜色 5 35" xfId="2011"/>
    <cellStyle name="20% - 强调文字颜色 5 36" xfId="2013"/>
    <cellStyle name="20% - 强调文字颜色 5 37" xfId="2016"/>
    <cellStyle name="20% - 强调文字颜色 5 4" xfId="409"/>
    <cellStyle name="20% - 强调文字颜色 5 4 2" xfId="2019"/>
    <cellStyle name="20% - 强调文字颜色 5 4 3" xfId="2021"/>
    <cellStyle name="20% - 强调文字颜色 5 4 4" xfId="2022"/>
    <cellStyle name="20% - 强调文字颜色 5 5" xfId="651"/>
    <cellStyle name="20% - 强调文字颜色 5 5 2" xfId="2025"/>
    <cellStyle name="20% - 强调文字颜色 5 5 3" xfId="2026"/>
    <cellStyle name="20% - 强调文字颜色 5 5 4" xfId="2027"/>
    <cellStyle name="20% - 强调文字颜色 5 6" xfId="2028"/>
    <cellStyle name="20% - 强调文字颜色 5 6 2" xfId="2030"/>
    <cellStyle name="20% - 强调文字颜色 5 6 3" xfId="2034"/>
    <cellStyle name="20% - 强调文字颜色 5 6 4" xfId="2038"/>
    <cellStyle name="20% - 强调文字颜色 5 7" xfId="2039"/>
    <cellStyle name="20% - 强调文字颜色 5 7 2" xfId="2040"/>
    <cellStyle name="20% - 强调文字颜色 5 7 3" xfId="2042"/>
    <cellStyle name="20% - 强调文字颜色 5 7 4" xfId="2044"/>
    <cellStyle name="20% - 强调文字颜色 5 8" xfId="2045"/>
    <cellStyle name="20% - 强调文字颜色 5 8 2" xfId="2047"/>
    <cellStyle name="20% - 强调文字颜色 5 8 3" xfId="2048"/>
    <cellStyle name="20% - 强调文字颜色 5 8 4" xfId="377"/>
    <cellStyle name="20% - 强调文字颜色 5 9" xfId="2051"/>
    <cellStyle name="20% - 强调文字颜色 5 9 2" xfId="2052"/>
    <cellStyle name="20% - 强调文字颜色 5 9 3" xfId="2053"/>
    <cellStyle name="20% - 强调文字颜色 5 9 4" xfId="2055"/>
    <cellStyle name="20% - 强调文字颜色 6 10" xfId="2057"/>
    <cellStyle name="20% - 强调文字颜色 6 10 2" xfId="2061"/>
    <cellStyle name="20% - 强调文字颜色 6 10 3" xfId="2066"/>
    <cellStyle name="20% - 强调文字颜色 6 10 4" xfId="2071"/>
    <cellStyle name="20% - 强调文字颜色 6 11" xfId="2073"/>
    <cellStyle name="20% - 强调文字颜色 6 11 2" xfId="2075"/>
    <cellStyle name="20% - 强调文字颜色 6 11 3" xfId="2079"/>
    <cellStyle name="20% - 强调文字颜色 6 11 4" xfId="2083"/>
    <cellStyle name="20% - 强调文字颜色 6 12" xfId="2084"/>
    <cellStyle name="20% - 强调文字颜色 6 12 2" xfId="2086"/>
    <cellStyle name="20% - 强调文字颜色 6 12 3" xfId="2090"/>
    <cellStyle name="20% - 强调文字颜色 6 12 4" xfId="2097"/>
    <cellStyle name="20% - 强调文字颜色 6 13" xfId="2100"/>
    <cellStyle name="20% - 强调文字颜色 6 13 2" xfId="2102"/>
    <cellStyle name="20% - 强调文字颜色 6 13 3" xfId="2108"/>
    <cellStyle name="20% - 强调文字颜色 6 13 4" xfId="2113"/>
    <cellStyle name="20% - 强调文字颜色 6 14" xfId="2115"/>
    <cellStyle name="20% - 强调文字颜色 6 14 2" xfId="2118"/>
    <cellStyle name="20% - 强调文字颜色 6 14 3" xfId="2121"/>
    <cellStyle name="20% - 强调文字颜色 6 14 4" xfId="2123"/>
    <cellStyle name="20% - 强调文字颜色 6 15" xfId="2124"/>
    <cellStyle name="20% - 强调文字颜色 6 15 2" xfId="2128"/>
    <cellStyle name="20% - 强调文字颜色 6 15 3" xfId="2131"/>
    <cellStyle name="20% - 强调文字颜色 6 15 4" xfId="2134"/>
    <cellStyle name="20% - 强调文字颜色 6 16" xfId="2137"/>
    <cellStyle name="20% - 强调文字颜色 6 16 2" xfId="2139"/>
    <cellStyle name="20% - 强调文字颜色 6 16 3" xfId="2141"/>
    <cellStyle name="20% - 强调文字颜色 6 16 4" xfId="2143"/>
    <cellStyle name="20% - 强调文字颜色 6 17" xfId="2145"/>
    <cellStyle name="20% - 强调文字颜色 6 17 2" xfId="2148"/>
    <cellStyle name="20% - 强调文字颜色 6 17 3" xfId="2154"/>
    <cellStyle name="20% - 强调文字颜色 6 17 4" xfId="2159"/>
    <cellStyle name="20% - 强调文字颜色 6 18" xfId="2164"/>
    <cellStyle name="20% - 强调文字颜色 6 18 2" xfId="2166"/>
    <cellStyle name="20% - 强调文字颜色 6 18 3" xfId="2168"/>
    <cellStyle name="20% - 强调文字颜色 6 18 4" xfId="2170"/>
    <cellStyle name="20% - 强调文字颜色 6 19" xfId="2172"/>
    <cellStyle name="20% - 强调文字颜色 6 19 2" xfId="2175"/>
    <cellStyle name="20% - 强调文字颜色 6 19 3" xfId="2176"/>
    <cellStyle name="20% - 强调文字颜色 6 19 4" xfId="2177"/>
    <cellStyle name="20% - 强调文字颜色 6 2" xfId="2178"/>
    <cellStyle name="20% - 强调文字颜色 6 2 2" xfId="2184"/>
    <cellStyle name="20% - 强调文字颜色 6 2 2 2" xfId="801"/>
    <cellStyle name="20% - 强调文字颜色 6 2 2 3" xfId="837"/>
    <cellStyle name="20% - 强调文字颜色 6 2 2 4" xfId="881"/>
    <cellStyle name="20% - 强调文字颜色 6 2 3" xfId="2192"/>
    <cellStyle name="20% - 强调文字颜色 6 2 4" xfId="2197"/>
    <cellStyle name="20% - 强调文字颜色 6 2 5" xfId="2202"/>
    <cellStyle name="20% - 强调文字颜色 6 20" xfId="2125"/>
    <cellStyle name="20% - 强调文字颜色 6 20 2" xfId="2129"/>
    <cellStyle name="20% - 强调文字颜色 6 20 3" xfId="2132"/>
    <cellStyle name="20% - 强调文字颜色 6 20 4" xfId="2135"/>
    <cellStyle name="20% - 强调文字颜色 6 21" xfId="2138"/>
    <cellStyle name="20% - 强调文字颜色 6 21 2" xfId="2140"/>
    <cellStyle name="20% - 强调文字颜色 6 21 3" xfId="2142"/>
    <cellStyle name="20% - 强调文字颜色 6 21 4" xfId="2144"/>
    <cellStyle name="20% - 强调文字颜色 6 22" xfId="2146"/>
    <cellStyle name="20% - 强调文字颜色 6 22 2" xfId="2149"/>
    <cellStyle name="20% - 强调文字颜色 6 22 3" xfId="2155"/>
    <cellStyle name="20% - 强调文字颜色 6 22 4" xfId="2160"/>
    <cellStyle name="20% - 强调文字颜色 6 23" xfId="2165"/>
    <cellStyle name="20% - 强调文字颜色 6 23 2" xfId="2167"/>
    <cellStyle name="20% - 强调文字颜色 6 23 3" xfId="2169"/>
    <cellStyle name="20% - 强调文字颜色 6 23 4" xfId="2171"/>
    <cellStyle name="20% - 强调文字颜色 6 24" xfId="2173"/>
    <cellStyle name="20% - 强调文字颜色 6 25" xfId="2205"/>
    <cellStyle name="20% - 强调文字颜色 6 26" xfId="2209"/>
    <cellStyle name="20% - 强调文字颜色 6 27" xfId="2215"/>
    <cellStyle name="20% - 强调文字颜色 6 28" xfId="2219"/>
    <cellStyle name="20% - 强调文字颜色 6 29" xfId="2223"/>
    <cellStyle name="20% - 强调文字颜色 6 3" xfId="666"/>
    <cellStyle name="20% - 强调文字颜色 6 3 2" xfId="2228"/>
    <cellStyle name="20% - 强调文字颜色 6 3 3" xfId="2231"/>
    <cellStyle name="20% - 强调文字颜色 6 3 4" xfId="2235"/>
    <cellStyle name="20% - 强调文字颜色 6 30" xfId="2206"/>
    <cellStyle name="20% - 强调文字颜色 6 31" xfId="2210"/>
    <cellStyle name="20% - 强调文字颜色 6 32" xfId="2216"/>
    <cellStyle name="20% - 强调文字颜色 6 33" xfId="2220"/>
    <cellStyle name="20% - 强调文字颜色 6 34" xfId="2224"/>
    <cellStyle name="20% - 强调文字颜色 6 35" xfId="2238"/>
    <cellStyle name="20% - 强调文字颜色 6 36" xfId="2243"/>
    <cellStyle name="20% - 强调文字颜色 6 37" xfId="2247"/>
    <cellStyle name="20% - 强调文字颜色 6 4" xfId="670"/>
    <cellStyle name="20% - 强调文字颜色 6 4 2" xfId="2249"/>
    <cellStyle name="20% - 强调文字颜色 6 4 3" xfId="2250"/>
    <cellStyle name="20% - 强调文字颜色 6 4 4" xfId="2251"/>
    <cellStyle name="20% - 强调文字颜色 6 5" xfId="673"/>
    <cellStyle name="20% - 强调文字颜色 6 5 2" xfId="2252"/>
    <cellStyle name="20% - 强调文字颜色 6 5 3" xfId="2253"/>
    <cellStyle name="20% - 强调文字颜色 6 5 4" xfId="2254"/>
    <cellStyle name="20% - 强调文字颜色 6 6" xfId="2255"/>
    <cellStyle name="20% - 强调文字颜色 6 6 2" xfId="2259"/>
    <cellStyle name="20% - 强调文字颜色 6 6 3" xfId="2262"/>
    <cellStyle name="20% - 强调文字颜色 6 6 4" xfId="2265"/>
    <cellStyle name="20% - 强调文字颜色 6 7" xfId="2266"/>
    <cellStyle name="20% - 强调文字颜色 6 7 2" xfId="2269"/>
    <cellStyle name="20% - 强调文字颜色 6 7 3" xfId="2272"/>
    <cellStyle name="20% - 强调文字颜色 6 7 4" xfId="2275"/>
    <cellStyle name="20% - 强调文字颜色 6 8" xfId="2276"/>
    <cellStyle name="20% - 强调文字颜色 6 8 2" xfId="2278"/>
    <cellStyle name="20% - 强调文字颜色 6 8 3" xfId="2279"/>
    <cellStyle name="20% - 强调文字颜色 6 8 4" xfId="2280"/>
    <cellStyle name="20% - 强调文字颜色 6 9" xfId="2281"/>
    <cellStyle name="20% - 强调文字颜色 6 9 2" xfId="2282"/>
    <cellStyle name="20% - 强调文字颜色 6 9 3" xfId="2283"/>
    <cellStyle name="20% - 强调文字颜色 6 9 4" xfId="2284"/>
    <cellStyle name="40% - Accent1" xfId="1779"/>
    <cellStyle name="40% - Accent1 2" xfId="2286"/>
    <cellStyle name="40% - Accent1 3" xfId="2288"/>
    <cellStyle name="40% - Accent1 4" xfId="75"/>
    <cellStyle name="40% - Accent2" xfId="1782"/>
    <cellStyle name="40% - Accent2 2" xfId="2289"/>
    <cellStyle name="40% - Accent2 3" xfId="2290"/>
    <cellStyle name="40% - Accent2 4" xfId="285"/>
    <cellStyle name="40% - Accent3" xfId="1785"/>
    <cellStyle name="40% - Accent3 2" xfId="2291"/>
    <cellStyle name="40% - Accent3 3" xfId="2292"/>
    <cellStyle name="40% - Accent3 4" xfId="303"/>
    <cellStyle name="40% - Accent4" xfId="2293"/>
    <cellStyle name="40% - Accent4 2" xfId="2296"/>
    <cellStyle name="40% - Accent4 3" xfId="2298"/>
    <cellStyle name="40% - Accent4 4" xfId="327"/>
    <cellStyle name="40% - Accent5" xfId="2300"/>
    <cellStyle name="40% - Accent5 2" xfId="2304"/>
    <cellStyle name="40% - Accent5 3" xfId="2306"/>
    <cellStyle name="40% - Accent5 4" xfId="1244"/>
    <cellStyle name="40% - Accent6" xfId="2307"/>
    <cellStyle name="40% - Accent6 2" xfId="2308"/>
    <cellStyle name="40% - Accent6 3" xfId="2309"/>
    <cellStyle name="40% - Accent6 4" xfId="1247"/>
    <cellStyle name="40% - 强调文字颜色 1 10" xfId="270"/>
    <cellStyle name="40% - 强调文字颜色 1 10 2" xfId="2312"/>
    <cellStyle name="40% - 强调文字颜色 1 10 3" xfId="2316"/>
    <cellStyle name="40% - 强调文字颜色 1 10 4" xfId="2319"/>
    <cellStyle name="40% - 强调文字颜色 1 11" xfId="219"/>
    <cellStyle name="40% - 强调文字颜色 1 11 2" xfId="2322"/>
    <cellStyle name="40% - 强调文字颜色 1 11 3" xfId="2331"/>
    <cellStyle name="40% - 强调文字颜色 1 11 4" xfId="2340"/>
    <cellStyle name="40% - 强调文字颜色 1 12" xfId="243"/>
    <cellStyle name="40% - 强调文字颜色 1 12 2" xfId="2343"/>
    <cellStyle name="40% - 强调文字颜色 1 12 3" xfId="2348"/>
    <cellStyle name="40% - 强调文字颜色 1 12 4" xfId="2353"/>
    <cellStyle name="40% - 强调文字颜色 1 13" xfId="2355"/>
    <cellStyle name="40% - 强调文字颜色 1 13 2" xfId="2359"/>
    <cellStyle name="40% - 强调文字颜色 1 13 3" xfId="2364"/>
    <cellStyle name="40% - 强调文字颜色 1 13 4" xfId="2369"/>
    <cellStyle name="40% - 强调文字颜色 1 14" xfId="2372"/>
    <cellStyle name="40% - 强调文字颜色 1 14 2" xfId="2377"/>
    <cellStyle name="40% - 强调文字颜色 1 14 3" xfId="2383"/>
    <cellStyle name="40% - 强调文字颜色 1 14 4" xfId="2390"/>
    <cellStyle name="40% - 强调文字颜色 1 15" xfId="2395"/>
    <cellStyle name="40% - 强调文字颜色 1 15 2" xfId="2402"/>
    <cellStyle name="40% - 强调文字颜色 1 15 3" xfId="2410"/>
    <cellStyle name="40% - 强调文字颜色 1 15 4" xfId="2418"/>
    <cellStyle name="40% - 强调文字颜色 1 16" xfId="1330"/>
    <cellStyle name="40% - 强调文字颜色 1 16 2" xfId="2423"/>
    <cellStyle name="40% - 强调文字颜色 1 16 3" xfId="2428"/>
    <cellStyle name="40% - 强调文字颜色 1 16 4" xfId="2433"/>
    <cellStyle name="40% - 强调文字颜色 1 17" xfId="1344"/>
    <cellStyle name="40% - 强调文字颜色 1 17 2" xfId="2438"/>
    <cellStyle name="40% - 强调文字颜色 1 17 3" xfId="2446"/>
    <cellStyle name="40% - 强调文字颜色 1 17 4" xfId="2454"/>
    <cellStyle name="40% - 强调文字颜色 1 18" xfId="1359"/>
    <cellStyle name="40% - 强调文字颜色 1 18 2" xfId="2458"/>
    <cellStyle name="40% - 强调文字颜色 1 18 3" xfId="2464"/>
    <cellStyle name="40% - 强调文字颜色 1 18 4" xfId="2469"/>
    <cellStyle name="40% - 强调文字颜色 1 19" xfId="2474"/>
    <cellStyle name="40% - 强调文字颜色 1 19 2" xfId="2481"/>
    <cellStyle name="40% - 强调文字颜色 1 19 3" xfId="2484"/>
    <cellStyle name="40% - 强调文字颜色 1 19 4" xfId="2487"/>
    <cellStyle name="40% - 强调文字颜色 1 2" xfId="2488"/>
    <cellStyle name="40% - 强调文字颜色 1 2 2" xfId="2489"/>
    <cellStyle name="40% - 强调文字颜色 1 2 2 2" xfId="2490"/>
    <cellStyle name="40% - 强调文字颜色 1 2 2 3" xfId="2492"/>
    <cellStyle name="40% - 强调文字颜色 1 2 2 4" xfId="2494"/>
    <cellStyle name="40% - 强调文字颜色 1 2 3" xfId="2495"/>
    <cellStyle name="40% - 强调文字颜色 1 2 4" xfId="2501"/>
    <cellStyle name="40% - 强调文字颜色 1 2 5" xfId="2506"/>
    <cellStyle name="40% - 强调文字颜色 1 20" xfId="2396"/>
    <cellStyle name="40% - 强调文字颜色 1 20 2" xfId="2403"/>
    <cellStyle name="40% - 强调文字颜色 1 20 3" xfId="2411"/>
    <cellStyle name="40% - 强调文字颜色 1 20 4" xfId="2419"/>
    <cellStyle name="40% - 强调文字颜色 1 21" xfId="1331"/>
    <cellStyle name="40% - 强调文字颜色 1 21 2" xfId="2424"/>
    <cellStyle name="40% - 强调文字颜色 1 21 3" xfId="2429"/>
    <cellStyle name="40% - 强调文字颜色 1 21 4" xfId="2434"/>
    <cellStyle name="40% - 强调文字颜色 1 22" xfId="1345"/>
    <cellStyle name="40% - 强调文字颜色 1 22 2" xfId="2439"/>
    <cellStyle name="40% - 强调文字颜色 1 22 3" xfId="2447"/>
    <cellStyle name="40% - 强调文字颜色 1 22 4" xfId="2455"/>
    <cellStyle name="40% - 强调文字颜色 1 23" xfId="1360"/>
    <cellStyle name="40% - 强调文字颜色 1 23 2" xfId="2459"/>
    <cellStyle name="40% - 强调文字颜色 1 23 3" xfId="2465"/>
    <cellStyle name="40% - 强调文字颜色 1 23 4" xfId="2470"/>
    <cellStyle name="40% - 强调文字颜色 1 24" xfId="2475"/>
    <cellStyle name="40% - 强调文字颜色 1 25" xfId="2510"/>
    <cellStyle name="40% - 强调文字颜色 1 26" xfId="2521"/>
    <cellStyle name="40% - 强调文字颜色 1 27" xfId="2529"/>
    <cellStyle name="40% - 强调文字颜色 1 28" xfId="2534"/>
    <cellStyle name="40% - 强调文字颜色 1 29" xfId="2538"/>
    <cellStyle name="40% - 强调文字颜色 1 3" xfId="2543"/>
    <cellStyle name="40% - 强调文字颜色 1 3 2" xfId="2544"/>
    <cellStyle name="40% - 强调文字颜色 1 3 3" xfId="2545"/>
    <cellStyle name="40% - 强调文字颜色 1 3 4" xfId="2548"/>
    <cellStyle name="40% - 强调文字颜色 1 30" xfId="2511"/>
    <cellStyle name="40% - 强调文字颜色 1 31" xfId="2522"/>
    <cellStyle name="40% - 强调文字颜色 1 32" xfId="2530"/>
    <cellStyle name="40% - 强调文字颜色 1 33" xfId="2535"/>
    <cellStyle name="40% - 强调文字颜色 1 34" xfId="2539"/>
    <cellStyle name="40% - 强调文字颜色 1 35" xfId="2551"/>
    <cellStyle name="40% - 强调文字颜色 1 36" xfId="2553"/>
    <cellStyle name="40% - 强调文字颜色 1 37" xfId="2555"/>
    <cellStyle name="40% - 强调文字颜色 1 4" xfId="2558"/>
    <cellStyle name="40% - 强调文字颜色 1 4 2" xfId="2560"/>
    <cellStyle name="40% - 强调文字颜色 1 4 3" xfId="2562"/>
    <cellStyle name="40% - 强调文字颜色 1 4 4" xfId="2567"/>
    <cellStyle name="40% - 强调文字颜色 1 5" xfId="477"/>
    <cellStyle name="40% - 强调文字颜色 1 5 2" xfId="2570"/>
    <cellStyle name="40% - 强调文字颜色 1 5 3" xfId="2572"/>
    <cellStyle name="40% - 强调文字颜色 1 5 4" xfId="2576"/>
    <cellStyle name="40% - 强调文字颜色 1 6" xfId="2581"/>
    <cellStyle name="40% - 强调文字颜色 1 6 2" xfId="2582"/>
    <cellStyle name="40% - 强调文字颜色 1 6 3" xfId="2584"/>
    <cellStyle name="40% - 强调文字颜色 1 6 4" xfId="2587"/>
    <cellStyle name="40% - 强调文字颜色 1 7" xfId="2592"/>
    <cellStyle name="40% - 强调文字颜色 1 7 2" xfId="2594"/>
    <cellStyle name="40% - 强调文字颜色 1 7 3" xfId="2596"/>
    <cellStyle name="40% - 强调文字颜色 1 7 4" xfId="2600"/>
    <cellStyle name="40% - 强调文字颜色 1 8" xfId="2605"/>
    <cellStyle name="40% - 强调文字颜色 1 8 2" xfId="2606"/>
    <cellStyle name="40% - 强调文字颜色 1 8 3" xfId="2608"/>
    <cellStyle name="40% - 强调文字颜色 1 8 4" xfId="2610"/>
    <cellStyle name="40% - 强调文字颜色 1 9" xfId="2613"/>
    <cellStyle name="40% - 强调文字颜色 1 9 2" xfId="2614"/>
    <cellStyle name="40% - 强调文字颜色 1 9 3" xfId="2615"/>
    <cellStyle name="40% - 强调文字颜色 1 9 4" xfId="2617"/>
    <cellStyle name="40% - 强调文字颜色 2 10" xfId="2618"/>
    <cellStyle name="40% - 强调文字颜色 2 10 2" xfId="2621"/>
    <cellStyle name="40% - 强调文字颜色 2 10 3" xfId="2624"/>
    <cellStyle name="40% - 强调文字颜色 2 10 4" xfId="2628"/>
    <cellStyle name="40% - 强调文字颜色 2 11" xfId="350"/>
    <cellStyle name="40% - 强调文字颜色 2 11 2" xfId="677"/>
    <cellStyle name="40% - 强调文字颜色 2 11 3" xfId="682"/>
    <cellStyle name="40% - 强调文字颜色 2 11 4" xfId="686"/>
    <cellStyle name="40% - 强调文字颜色 2 12" xfId="40"/>
    <cellStyle name="40% - 强调文字颜色 2 12 2" xfId="692"/>
    <cellStyle name="40% - 强调文字颜色 2 12 3" xfId="696"/>
    <cellStyle name="40% - 强调文字颜色 2 12 4" xfId="59"/>
    <cellStyle name="40% - 强调文字颜色 2 13" xfId="701"/>
    <cellStyle name="40% - 强调文字颜色 2 13 2" xfId="588"/>
    <cellStyle name="40% - 强调文字颜色 2 13 3" xfId="236"/>
    <cellStyle name="40% - 强调文字颜色 2 13 4" xfId="612"/>
    <cellStyle name="40% - 强调文字颜色 2 14" xfId="706"/>
    <cellStyle name="40% - 强调文字颜色 2 14 2" xfId="14"/>
    <cellStyle name="40% - 强调文字颜色 2 14 3" xfId="721"/>
    <cellStyle name="40% - 强调文字颜色 2 14 4" xfId="735"/>
    <cellStyle name="40% - 强调文字颜色 2 15" xfId="743"/>
    <cellStyle name="40% - 强调文字颜色 2 15 2" xfId="751"/>
    <cellStyle name="40% - 强调文字颜色 2 15 3" xfId="756"/>
    <cellStyle name="40% - 强调文字颜色 2 15 4" xfId="761"/>
    <cellStyle name="40% - 强调文字颜色 2 16" xfId="772"/>
    <cellStyle name="40% - 强调文字颜色 2 16 2" xfId="781"/>
    <cellStyle name="40% - 强调文字颜色 2 16 3" xfId="787"/>
    <cellStyle name="40% - 强调文字颜色 2 16 4" xfId="794"/>
    <cellStyle name="40% - 强调文字颜色 2 17" xfId="806"/>
    <cellStyle name="40% - 强调文字颜色 2 17 2" xfId="816"/>
    <cellStyle name="40% - 强调文字颜色 2 17 3" xfId="823"/>
    <cellStyle name="40% - 强调文字颜色 2 17 4" xfId="830"/>
    <cellStyle name="40% - 强调文字颜色 2 18" xfId="842"/>
    <cellStyle name="40% - 强调文字颜色 2 18 2" xfId="853"/>
    <cellStyle name="40% - 强调文字颜色 2 18 3" xfId="860"/>
    <cellStyle name="40% - 强调文字颜色 2 18 4" xfId="869"/>
    <cellStyle name="40% - 强调文字颜色 2 19" xfId="884"/>
    <cellStyle name="40% - 强调文字颜色 2 19 2" xfId="274"/>
    <cellStyle name="40% - 强调文字颜色 2 19 3" xfId="224"/>
    <cellStyle name="40% - 强调文字颜色 2 19 4" xfId="248"/>
    <cellStyle name="40% - 强调文字颜色 2 2" xfId="2631"/>
    <cellStyle name="40% - 强调文字颜色 2 2 2" xfId="2632"/>
    <cellStyle name="40% - 强调文字颜色 2 2 2 2" xfId="2636"/>
    <cellStyle name="40% - 强调文字颜色 2 2 2 3" xfId="2639"/>
    <cellStyle name="40% - 强调文字颜色 2 2 2 4" xfId="2642"/>
    <cellStyle name="40% - 强调文字颜色 2 2 3" xfId="2645"/>
    <cellStyle name="40% - 强调文字颜色 2 2 4" xfId="2649"/>
    <cellStyle name="40% - 强调文字颜色 2 2 5" xfId="2653"/>
    <cellStyle name="40% - 强调文字颜色 2 20" xfId="744"/>
    <cellStyle name="40% - 强调文字颜色 2 20 2" xfId="752"/>
    <cellStyle name="40% - 强调文字颜色 2 20 3" xfId="757"/>
    <cellStyle name="40% - 强调文字颜色 2 20 4" xfId="762"/>
    <cellStyle name="40% - 强调文字颜色 2 21" xfId="773"/>
    <cellStyle name="40% - 强调文字颜色 2 21 2" xfId="782"/>
    <cellStyle name="40% - 强调文字颜色 2 21 3" xfId="788"/>
    <cellStyle name="40% - 强调文字颜色 2 21 4" xfId="795"/>
    <cellStyle name="40% - 强调文字颜色 2 22" xfId="807"/>
    <cellStyle name="40% - 强调文字颜色 2 22 2" xfId="817"/>
    <cellStyle name="40% - 强调文字颜色 2 22 3" xfId="824"/>
    <cellStyle name="40% - 强调文字颜色 2 22 4" xfId="831"/>
    <cellStyle name="40% - 强调文字颜色 2 23" xfId="843"/>
    <cellStyle name="40% - 强调文字颜色 2 23 2" xfId="854"/>
    <cellStyle name="40% - 强调文字颜色 2 23 3" xfId="861"/>
    <cellStyle name="40% - 强调文字颜色 2 23 4" xfId="870"/>
    <cellStyle name="40% - 强调文字颜色 2 24" xfId="885"/>
    <cellStyle name="40% - 强调文字颜色 2 25" xfId="912"/>
    <cellStyle name="40% - 强调文字颜色 2 26" xfId="961"/>
    <cellStyle name="40% - 强调文字颜色 2 27" xfId="972"/>
    <cellStyle name="40% - 强调文字颜色 2 28" xfId="979"/>
    <cellStyle name="40% - 强调文字颜色 2 29" xfId="986"/>
    <cellStyle name="40% - 强调文字颜色 2 3" xfId="2657"/>
    <cellStyle name="40% - 强调文字颜色 2 3 2" xfId="1488"/>
    <cellStyle name="40% - 强调文字颜色 2 3 3" xfId="2658"/>
    <cellStyle name="40% - 强调文字颜色 2 3 4" xfId="2659"/>
    <cellStyle name="40% - 强调文字颜色 2 30" xfId="913"/>
    <cellStyle name="40% - 强调文字颜色 2 31" xfId="962"/>
    <cellStyle name="40% - 强调文字颜色 2 32" xfId="973"/>
    <cellStyle name="40% - 强调文字颜色 2 33" xfId="980"/>
    <cellStyle name="40% - 强调文字颜色 2 34" xfId="987"/>
    <cellStyle name="40% - 强调文字颜色 2 35" xfId="993"/>
    <cellStyle name="40% - 强调文字颜色 2 36" xfId="1002"/>
    <cellStyle name="40% - 强调文字颜色 2 37" xfId="1011"/>
    <cellStyle name="40% - 强调文字颜色 2 4" xfId="2662"/>
    <cellStyle name="40% - 强调文字颜色 2 4 2" xfId="2663"/>
    <cellStyle name="40% - 强调文字颜色 2 4 3" xfId="2664"/>
    <cellStyle name="40% - 强调文字颜色 2 4 4" xfId="2665"/>
    <cellStyle name="40% - 强调文字颜色 2 5" xfId="2668"/>
    <cellStyle name="40% - 强调文字颜色 2 5 2" xfId="2671"/>
    <cellStyle name="40% - 强调文字颜色 2 5 3" xfId="2673"/>
    <cellStyle name="40% - 强调文字颜色 2 5 4" xfId="2674"/>
    <cellStyle name="40% - 强调文字颜色 2 6" xfId="2677"/>
    <cellStyle name="40% - 强调文字颜色 2 6 2" xfId="2680"/>
    <cellStyle name="40% - 强调文字颜色 2 6 3" xfId="2683"/>
    <cellStyle name="40% - 强调文字颜色 2 6 4" xfId="2686"/>
    <cellStyle name="40% - 强调文字颜色 2 7" xfId="1955"/>
    <cellStyle name="40% - 强调文字颜色 2 7 2" xfId="2687"/>
    <cellStyle name="40% - 强调文字颜色 2 7 3" xfId="2689"/>
    <cellStyle name="40% - 强调文字颜色 2 7 4" xfId="2691"/>
    <cellStyle name="40% - 强调文字颜色 2 8" xfId="1961"/>
    <cellStyle name="40% - 强调文字颜色 2 8 2" xfId="1726"/>
    <cellStyle name="40% - 强调文字颜色 2 8 3" xfId="2693"/>
    <cellStyle name="40% - 强调文字颜色 2 8 4" xfId="2696"/>
    <cellStyle name="40% - 强调文字颜色 2 9" xfId="1965"/>
    <cellStyle name="40% - 强调文字颜色 2 9 2" xfId="2698"/>
    <cellStyle name="40% - 强调文字颜色 2 9 3" xfId="2701"/>
    <cellStyle name="40% - 强调文字颜色 2 9 4" xfId="2704"/>
    <cellStyle name="40% - 强调文字颜色 3 10" xfId="2706"/>
    <cellStyle name="40% - 强调文字颜色 3 10 2" xfId="2710"/>
    <cellStyle name="40% - 强调文字颜色 3 10 3" xfId="2714"/>
    <cellStyle name="40% - 强调文字颜色 3 10 4" xfId="2718"/>
    <cellStyle name="40% - 强调文字颜色 3 11" xfId="1035"/>
    <cellStyle name="40% - 强调文字颜色 3 11 2" xfId="624"/>
    <cellStyle name="40% - 强调文字颜色 3 11 3" xfId="641"/>
    <cellStyle name="40% - 强调文字颜色 3 11 4" xfId="659"/>
    <cellStyle name="40% - 强调文字颜色 3 12" xfId="1042"/>
    <cellStyle name="40% - 强调文字颜色 3 12 2" xfId="1054"/>
    <cellStyle name="40% - 强调文字颜色 3 12 3" xfId="1063"/>
    <cellStyle name="40% - 强调文字颜色 3 12 4" xfId="1071"/>
    <cellStyle name="40% - 强调文字颜色 3 13" xfId="1078"/>
    <cellStyle name="40% - 强调文字颜色 3 13 2" xfId="1084"/>
    <cellStyle name="40% - 强调文字颜色 3 13 3" xfId="1090"/>
    <cellStyle name="40% - 强调文字颜色 3 13 4" xfId="1096"/>
    <cellStyle name="40% - 强调文字颜色 3 14" xfId="1105"/>
    <cellStyle name="40% - 强调文字颜色 3 14 2" xfId="1110"/>
    <cellStyle name="40% - 强调文字颜色 3 14 3" xfId="1114"/>
    <cellStyle name="40% - 强调文字颜色 3 14 4" xfId="1118"/>
    <cellStyle name="40% - 强调文字颜色 3 15" xfId="1126"/>
    <cellStyle name="40% - 强调文字颜色 3 15 2" xfId="386"/>
    <cellStyle name="40% - 强调文字颜色 3 15 3" xfId="1133"/>
    <cellStyle name="40% - 强调文字颜色 3 15 4" xfId="1140"/>
    <cellStyle name="40% - 强调文字颜色 3 16" xfId="1151"/>
    <cellStyle name="40% - 强调文字颜色 3 16 2" xfId="1159"/>
    <cellStyle name="40% - 强调文字颜色 3 16 3" xfId="1165"/>
    <cellStyle name="40% - 强调文字颜色 3 16 4" xfId="1171"/>
    <cellStyle name="40% - 强调文字颜色 3 17" xfId="1181"/>
    <cellStyle name="40% - 强调文字颜色 3 17 2" xfId="20"/>
    <cellStyle name="40% - 强调文字颜色 3 17 3" xfId="1191"/>
    <cellStyle name="40% - 强调文字颜色 3 17 4" xfId="1199"/>
    <cellStyle name="40% - 强调文字颜色 3 18" xfId="431"/>
    <cellStyle name="40% - 强调文字颜色 3 18 2" xfId="403"/>
    <cellStyle name="40% - 强调文字颜色 3 18 3" xfId="1205"/>
    <cellStyle name="40% - 强调文字颜色 3 18 4" xfId="415"/>
    <cellStyle name="40% - 强调文字颜色 3 19" xfId="444"/>
    <cellStyle name="40% - 强调文字颜色 3 19 2" xfId="1211"/>
    <cellStyle name="40% - 强调文字颜色 3 19 3" xfId="1215"/>
    <cellStyle name="40% - 强调文字颜色 3 19 4" xfId="1219"/>
    <cellStyle name="40% - 强调文字颜色 3 2" xfId="2723"/>
    <cellStyle name="40% - 强调文字颜色 3 2 2" xfId="2724"/>
    <cellStyle name="40% - 强调文字颜色 3 2 2 2" xfId="2728"/>
    <cellStyle name="40% - 强调文字颜色 3 2 2 3" xfId="2731"/>
    <cellStyle name="40% - 强调文字颜色 3 2 2 4" xfId="2736"/>
    <cellStyle name="40% - 强调文字颜色 3 2 3" xfId="2739"/>
    <cellStyle name="40% - 强调文字颜色 3 2 4" xfId="2741"/>
    <cellStyle name="40% - 强调文字颜色 3 2 5" xfId="2743"/>
    <cellStyle name="40% - 强调文字颜色 3 20" xfId="1127"/>
    <cellStyle name="40% - 强调文字颜色 3 20 2" xfId="385"/>
    <cellStyle name="40% - 强调文字颜色 3 20 3" xfId="1134"/>
    <cellStyle name="40% - 强调文字颜色 3 20 4" xfId="1141"/>
    <cellStyle name="40% - 强调文字颜色 3 21" xfId="1152"/>
    <cellStyle name="40% - 强调文字颜色 3 21 2" xfId="1160"/>
    <cellStyle name="40% - 强调文字颜色 3 21 3" xfId="1166"/>
    <cellStyle name="40% - 强调文字颜色 3 21 4" xfId="1172"/>
    <cellStyle name="40% - 强调文字颜色 3 22" xfId="1182"/>
    <cellStyle name="40% - 强调文字颜色 3 22 2" xfId="19"/>
    <cellStyle name="40% - 强调文字颜色 3 22 3" xfId="1192"/>
    <cellStyle name="40% - 强调文字颜色 3 22 4" xfId="1200"/>
    <cellStyle name="40% - 强调文字颜色 3 23" xfId="430"/>
    <cellStyle name="40% - 强调文字颜色 3 23 2" xfId="402"/>
    <cellStyle name="40% - 强调文字颜色 3 23 3" xfId="1206"/>
    <cellStyle name="40% - 强调文字颜色 3 23 4" xfId="414"/>
    <cellStyle name="40% - 强调文字颜色 3 24" xfId="443"/>
    <cellStyle name="40% - 强调文字颜色 3 25" xfId="455"/>
    <cellStyle name="40% - 强调文字颜色 3 26" xfId="121"/>
    <cellStyle name="40% - 强调文字颜色 3 27" xfId="93"/>
    <cellStyle name="40% - 强调文字颜色 3 28" xfId="138"/>
    <cellStyle name="40% - 强调文字颜色 3 29" xfId="151"/>
    <cellStyle name="40% - 强调文字颜色 3 3" xfId="2745"/>
    <cellStyle name="40% - 强调文字颜色 3 3 2" xfId="2748"/>
    <cellStyle name="40% - 强调文字颜色 3 3 3" xfId="2750"/>
    <cellStyle name="40% - 强调文字颜色 3 3 4" xfId="2752"/>
    <cellStyle name="40% - 强调文字颜色 3 30" xfId="454"/>
    <cellStyle name="40% - 强调文字颜色 3 31" xfId="120"/>
    <cellStyle name="40% - 强调文字颜色 3 32" xfId="92"/>
    <cellStyle name="40% - 强调文字颜色 3 33" xfId="137"/>
    <cellStyle name="40% - 强调文字颜色 3 34" xfId="150"/>
    <cellStyle name="40% - 强调文字颜色 3 35" xfId="167"/>
    <cellStyle name="40% - 强调文字颜色 3 36" xfId="186"/>
    <cellStyle name="40% - 强调文字颜色 3 37" xfId="1231"/>
    <cellStyle name="40% - 强调文字颜色 3 4" xfId="2755"/>
    <cellStyle name="40% - 强调文字颜色 3 4 2" xfId="2757"/>
    <cellStyle name="40% - 强调文字颜色 3 4 3" xfId="2760"/>
    <cellStyle name="40% - 强调文字颜色 3 4 4" xfId="2763"/>
    <cellStyle name="40% - 强调文字颜色 3 5" xfId="2766"/>
    <cellStyle name="40% - 强调文字颜色 3 5 2" xfId="2767"/>
    <cellStyle name="40% - 强调文字颜色 3 5 3" xfId="2768"/>
    <cellStyle name="40% - 强调文字颜色 3 5 4" xfId="2769"/>
    <cellStyle name="40% - 强调文字颜色 3 6" xfId="2771"/>
    <cellStyle name="40% - 强调文字颜色 3 6 2" xfId="2772"/>
    <cellStyle name="40% - 强调文字颜色 3 6 3" xfId="2773"/>
    <cellStyle name="40% - 强调文字颜色 3 6 4" xfId="2774"/>
    <cellStyle name="40% - 强调文字颜色 3 7" xfId="2776"/>
    <cellStyle name="40% - 强调文字颜色 3 7 2" xfId="2777"/>
    <cellStyle name="40% - 强调文字颜色 3 7 3" xfId="2779"/>
    <cellStyle name="40% - 强调文字颜色 3 7 4" xfId="2781"/>
    <cellStyle name="40% - 强调文字颜色 3 8" xfId="2783"/>
    <cellStyle name="40% - 强调文字颜色 3 8 2" xfId="2787"/>
    <cellStyle name="40% - 强调文字颜色 3 8 3" xfId="2792"/>
    <cellStyle name="40% - 强调文字颜色 3 8 4" xfId="2794"/>
    <cellStyle name="40% - 强调文字颜色 3 9" xfId="2799"/>
    <cellStyle name="40% - 强调文字颜色 3 9 2" xfId="2801"/>
    <cellStyle name="40% - 强调文字颜色 3 9 3" xfId="48"/>
    <cellStyle name="40% - 强调文字颜色 3 9 4" xfId="2802"/>
    <cellStyle name="40% - 强调文字颜色 4 10" xfId="936"/>
    <cellStyle name="40% - 强调文字颜色 4 10 2" xfId="2804"/>
    <cellStyle name="40% - 强调文字颜色 4 10 3" xfId="2811"/>
    <cellStyle name="40% - 强调文字颜色 4 10 4" xfId="2818"/>
    <cellStyle name="40% - 强调文字颜色 4 11" xfId="940"/>
    <cellStyle name="40% - 强调文字颜色 4 11 2" xfId="1253"/>
    <cellStyle name="40% - 强调文字颜色 4 11 3" xfId="1256"/>
    <cellStyle name="40% - 强调文字颜色 4 11 4" xfId="1260"/>
    <cellStyle name="40% - 强调文字颜色 4 12" xfId="1271"/>
    <cellStyle name="40% - 强调文字颜色 4 12 2" xfId="1274"/>
    <cellStyle name="40% - 强调文字颜色 4 12 3" xfId="104"/>
    <cellStyle name="40% - 强调文字颜色 4 12 4" xfId="1278"/>
    <cellStyle name="40% - 强调文字颜色 4 13" xfId="1285"/>
    <cellStyle name="40% - 强调文字颜色 4 13 2" xfId="1288"/>
    <cellStyle name="40% - 强调文字颜色 4 13 3" xfId="1291"/>
    <cellStyle name="40% - 强调文字颜色 4 13 4" xfId="1295"/>
    <cellStyle name="40% - 强调文字颜色 4 14" xfId="1302"/>
    <cellStyle name="40% - 强调文字颜色 4 14 2" xfId="1306"/>
    <cellStyle name="40% - 强调文字颜色 4 14 3" xfId="1311"/>
    <cellStyle name="40% - 强调文字颜色 4 14 4" xfId="1315"/>
    <cellStyle name="40% - 强调文字颜色 4 15" xfId="1323"/>
    <cellStyle name="40% - 强调文字颜色 4 15 2" xfId="1333"/>
    <cellStyle name="40% - 强调文字颜色 4 15 3" xfId="1347"/>
    <cellStyle name="40% - 强调文字颜色 4 15 4" xfId="1362"/>
    <cellStyle name="40% - 强调文字颜色 4 16" xfId="1377"/>
    <cellStyle name="40% - 强调文字颜色 4 16 2" xfId="480"/>
    <cellStyle name="40% - 强调文字颜色 4 16 3" xfId="509"/>
    <cellStyle name="40% - 强调文字颜色 4 16 4" xfId="544"/>
    <cellStyle name="40% - 强调文字颜色 4 17" xfId="1390"/>
    <cellStyle name="40% - 强调文字颜色 4 17 2" xfId="1399"/>
    <cellStyle name="40% - 强调文字颜色 4 17 3" xfId="1406"/>
    <cellStyle name="40% - 强调文字颜色 4 17 4" xfId="1413"/>
    <cellStyle name="40% - 强调文字颜色 4 18" xfId="1425"/>
    <cellStyle name="40% - 强调文字颜色 4 18 2" xfId="1433"/>
    <cellStyle name="40% - 强调文字颜色 4 18 3" xfId="1438"/>
    <cellStyle name="40% - 强调文字颜色 4 18 4" xfId="1443"/>
    <cellStyle name="40% - 强调文字颜色 4 19" xfId="1451"/>
    <cellStyle name="40% - 强调文字颜色 4 19 2" xfId="1459"/>
    <cellStyle name="40% - 强调文字颜色 4 19 3" xfId="126"/>
    <cellStyle name="40% - 强调文字颜色 4 19 4" xfId="131"/>
    <cellStyle name="40% - 强调文字颜色 4 2" xfId="2828"/>
    <cellStyle name="40% - 强调文字颜色 4 2 2" xfId="2829"/>
    <cellStyle name="40% - 强调文字颜色 4 2 2 2" xfId="2830"/>
    <cellStyle name="40% - 强调文字颜色 4 2 2 3" xfId="1940"/>
    <cellStyle name="40% - 强调文字颜色 4 2 2 4" xfId="1945"/>
    <cellStyle name="40% - 强调文字颜色 4 2 3" xfId="2831"/>
    <cellStyle name="40% - 强调文字颜色 4 2 4" xfId="2832"/>
    <cellStyle name="40% - 强调文字颜色 4 2 5" xfId="2833"/>
    <cellStyle name="40% - 强调文字颜色 4 20" xfId="1324"/>
    <cellStyle name="40% - 强调文字颜色 4 20 2" xfId="1334"/>
    <cellStyle name="40% - 强调文字颜色 4 20 3" xfId="1348"/>
    <cellStyle name="40% - 强调文字颜色 4 20 4" xfId="1363"/>
    <cellStyle name="40% - 强调文字颜色 4 21" xfId="1378"/>
    <cellStyle name="40% - 强调文字颜色 4 21 2" xfId="481"/>
    <cellStyle name="40% - 强调文字颜色 4 21 3" xfId="510"/>
    <cellStyle name="40% - 强调文字颜色 4 21 4" xfId="545"/>
    <cellStyle name="40% - 强调文字颜色 4 22" xfId="1391"/>
    <cellStyle name="40% - 强调文字颜色 4 22 2" xfId="1400"/>
    <cellStyle name="40% - 强调文字颜色 4 22 3" xfId="1407"/>
    <cellStyle name="40% - 强调文字颜色 4 22 4" xfId="1414"/>
    <cellStyle name="40% - 强调文字颜色 4 23" xfId="1426"/>
    <cellStyle name="40% - 强调文字颜色 4 23 2" xfId="1434"/>
    <cellStyle name="40% - 强调文字颜色 4 23 3" xfId="1439"/>
    <cellStyle name="40% - 强调文字颜色 4 23 4" xfId="1444"/>
    <cellStyle name="40% - 强调文字颜色 4 24" xfId="1452"/>
    <cellStyle name="40% - 强调文字颜色 4 25" xfId="334"/>
    <cellStyle name="40% - 强调文字颜色 4 26" xfId="1479"/>
    <cellStyle name="40% - 强调文字颜色 4 27" xfId="8"/>
    <cellStyle name="40% - 强调文字颜色 4 28" xfId="714"/>
    <cellStyle name="40% - 强调文字颜色 4 29" xfId="729"/>
    <cellStyle name="40% - 强调文字颜色 4 3" xfId="2834"/>
    <cellStyle name="40% - 强调文字颜色 4 3 2" xfId="2837"/>
    <cellStyle name="40% - 强调文字颜色 4 3 3" xfId="2838"/>
    <cellStyle name="40% - 强调文字颜色 4 3 4" xfId="2839"/>
    <cellStyle name="40% - 强调文字颜色 4 30" xfId="333"/>
    <cellStyle name="40% - 强调文字颜色 4 31" xfId="1480"/>
    <cellStyle name="40% - 强调文字颜色 4 32" xfId="9"/>
    <cellStyle name="40% - 强调文字颜色 4 33" xfId="715"/>
    <cellStyle name="40% - 强调文字颜色 4 34" xfId="730"/>
    <cellStyle name="40% - 强调文字颜色 4 35" xfId="1049"/>
    <cellStyle name="40% - 强调文字颜色 4 36" xfId="1059"/>
    <cellStyle name="40% - 强调文字颜色 4 37" xfId="1068"/>
    <cellStyle name="40% - 强调文字颜色 4 4" xfId="2844"/>
    <cellStyle name="40% - 强调文字颜色 4 4 2" xfId="2845"/>
    <cellStyle name="40% - 强调文字颜色 4 4 3" xfId="2849"/>
    <cellStyle name="40% - 强调文字颜色 4 4 4" xfId="2850"/>
    <cellStyle name="40% - 强调文字颜色 4 5" xfId="2851"/>
    <cellStyle name="40% - 强调文字颜色 4 5 2" xfId="2852"/>
    <cellStyle name="40% - 强调文字颜色 4 5 3" xfId="2855"/>
    <cellStyle name="40% - 强调文字颜色 4 5 4" xfId="2856"/>
    <cellStyle name="40% - 强调文字颜色 4 6" xfId="2857"/>
    <cellStyle name="40% - 强调文字颜色 4 6 2" xfId="2858"/>
    <cellStyle name="40% - 强调文字颜色 4 6 3" xfId="2859"/>
    <cellStyle name="40% - 强调文字颜色 4 6 4" xfId="2860"/>
    <cellStyle name="40% - 强调文字颜色 4 7" xfId="2861"/>
    <cellStyle name="40% - 强调文字颜色 4 7 2" xfId="2862"/>
    <cellStyle name="40% - 强调文字颜色 4 7 3" xfId="2863"/>
    <cellStyle name="40% - 强调文字颜色 4 7 4" xfId="2864"/>
    <cellStyle name="40% - 强调文字颜色 4 8" xfId="2866"/>
    <cellStyle name="40% - 强调文字颜色 4 8 2" xfId="2870"/>
    <cellStyle name="40% - 强调文字颜色 4 8 3" xfId="2871"/>
    <cellStyle name="40% - 强调文字颜色 4 8 4" xfId="2872"/>
    <cellStyle name="40% - 强调文字颜色 4 9" xfId="2874"/>
    <cellStyle name="40% - 强调文字颜色 4 9 2" xfId="2875"/>
    <cellStyle name="40% - 强调文字颜色 4 9 3" xfId="2876"/>
    <cellStyle name="40% - 强调文字颜色 4 9 4" xfId="2878"/>
    <cellStyle name="40% - 强调文字颜色 5 10" xfId="1028"/>
    <cellStyle name="40% - 强调文字颜色 5 10 2" xfId="2880"/>
    <cellStyle name="40% - 强调文字颜色 5 10 3" xfId="2883"/>
    <cellStyle name="40% - 强调文字颜色 5 10 4" xfId="2887"/>
    <cellStyle name="40% - 强调文字颜色 5 11" xfId="1514"/>
    <cellStyle name="40% - 强调文字颜色 5 11 2" xfId="1518"/>
    <cellStyle name="40% - 强调文字颜色 5 11 3" xfId="424"/>
    <cellStyle name="40% - 强调文字颜色 5 11 4" xfId="465"/>
    <cellStyle name="40% - 强调文字颜色 5 12" xfId="1524"/>
    <cellStyle name="40% - 强调文字颜色 5 12 2" xfId="1528"/>
    <cellStyle name="40% - 强调文字颜色 5 12 3" xfId="487"/>
    <cellStyle name="40% - 强调文字颜色 5 12 4" xfId="493"/>
    <cellStyle name="40% - 强调文字颜色 5 13" xfId="1534"/>
    <cellStyle name="40% - 强调文字颜色 5 13 2" xfId="1539"/>
    <cellStyle name="40% - 强调文字颜色 5 13 3" xfId="517"/>
    <cellStyle name="40% - 强调文字颜色 5 13 4" xfId="527"/>
    <cellStyle name="40% - 强调文字颜色 5 14" xfId="1553"/>
    <cellStyle name="40% - 强调文字颜色 5 14 2" xfId="580"/>
    <cellStyle name="40% - 强调文字颜色 5 14 3" xfId="553"/>
    <cellStyle name="40% - 强调文字颜色 5 14 4" xfId="564"/>
    <cellStyle name="40% - 强调文字颜色 5 15" xfId="1557"/>
    <cellStyle name="40% - 强调文字颜色 5 15 2" xfId="1570"/>
    <cellStyle name="40% - 强调文字颜色 5 15 3" xfId="1577"/>
    <cellStyle name="40% - 强调文字颜色 5 15 4" xfId="1584"/>
    <cellStyle name="40% - 强调文字颜色 5 16" xfId="1592"/>
    <cellStyle name="40% - 强调文字颜色 5 16 2" xfId="1602"/>
    <cellStyle name="40% - 强调文字颜色 5 16 3" xfId="345"/>
    <cellStyle name="40% - 强调文字颜色 5 16 4" xfId="1608"/>
    <cellStyle name="40% - 强调文字颜色 5 17" xfId="85"/>
    <cellStyle name="40% - 强调文字颜色 5 17 2" xfId="31"/>
    <cellStyle name="40% - 强调文字颜色 5 17 3" xfId="158"/>
    <cellStyle name="40% - 强调文字颜色 5 17 4" xfId="174"/>
    <cellStyle name="40% - 强调文字颜色 5 18" xfId="1616"/>
    <cellStyle name="40% - 强调文字颜色 5 18 2" xfId="876"/>
    <cellStyle name="40% - 强调文字颜色 5 18 3" xfId="897"/>
    <cellStyle name="40% - 强调文字颜色 5 18 4" xfId="945"/>
    <cellStyle name="40% - 强调文字颜色 5 19" xfId="1624"/>
    <cellStyle name="40% - 强调文字颜色 5 19 2" xfId="1629"/>
    <cellStyle name="40% - 强调文字颜色 5 19 3" xfId="1633"/>
    <cellStyle name="40% - 强调文字颜色 5 19 4" xfId="1636"/>
    <cellStyle name="40% - 强调文字颜色 5 2" xfId="2891"/>
    <cellStyle name="40% - 强调文字颜色 5 2 2" xfId="2893"/>
    <cellStyle name="40% - 强调文字颜色 5 2 2 2" xfId="2894"/>
    <cellStyle name="40% - 强调文字颜色 5 2 2 3" xfId="2895"/>
    <cellStyle name="40% - 强调文字颜色 5 2 2 4" xfId="2896"/>
    <cellStyle name="40% - 强调文字颜色 5 2 3" xfId="2897"/>
    <cellStyle name="40% - 强调文字颜色 5 2 4" xfId="2898"/>
    <cellStyle name="40% - 强调文字颜色 5 2 5" xfId="2901"/>
    <cellStyle name="40% - 强调文字颜色 5 20" xfId="1558"/>
    <cellStyle name="40% - 强调文字颜色 5 20 2" xfId="1571"/>
    <cellStyle name="40% - 强调文字颜色 5 20 3" xfId="1578"/>
    <cellStyle name="40% - 强调文字颜色 5 20 4" xfId="1585"/>
    <cellStyle name="40% - 强调文字颜色 5 21" xfId="1593"/>
    <cellStyle name="40% - 强调文字颜色 5 21 2" xfId="1603"/>
    <cellStyle name="40% - 强调文字颜色 5 21 3" xfId="344"/>
    <cellStyle name="40% - 强调文字颜色 5 21 4" xfId="1609"/>
    <cellStyle name="40% - 强调文字颜色 5 22" xfId="84"/>
    <cellStyle name="40% - 强调文字颜色 5 22 2" xfId="30"/>
    <cellStyle name="40% - 强调文字颜色 5 22 3" xfId="157"/>
    <cellStyle name="40% - 强调文字颜色 5 22 4" xfId="173"/>
    <cellStyle name="40% - 强调文字颜色 5 23" xfId="1617"/>
    <cellStyle name="40% - 强调文字颜色 5 23 2" xfId="877"/>
    <cellStyle name="40% - 强调文字颜色 5 23 3" xfId="898"/>
    <cellStyle name="40% - 强调文字颜色 5 23 4" xfId="946"/>
    <cellStyle name="40% - 强调文字颜色 5 24" xfId="1625"/>
    <cellStyle name="40% - 强调文字颜色 5 25" xfId="1641"/>
    <cellStyle name="40% - 强调文字颜色 5 26" xfId="1671"/>
    <cellStyle name="40% - 强调文字颜色 5 27" xfId="1677"/>
    <cellStyle name="40% - 强调文字颜色 5 28" xfId="1684"/>
    <cellStyle name="40% - 强调文字颜色 5 29" xfId="1693"/>
    <cellStyle name="40% - 强调文字颜色 5 3" xfId="2904"/>
    <cellStyle name="40% - 强调文字颜色 5 3 2" xfId="2906"/>
    <cellStyle name="40% - 强调文字颜色 5 3 3" xfId="2907"/>
    <cellStyle name="40% - 强调文字颜色 5 3 4" xfId="2908"/>
    <cellStyle name="40% - 强调文字颜色 5 30" xfId="1642"/>
    <cellStyle name="40% - 强调文字颜色 5 31" xfId="1672"/>
    <cellStyle name="40% - 强调文字颜色 5 32" xfId="1678"/>
    <cellStyle name="40% - 强调文字颜色 5 33" xfId="1685"/>
    <cellStyle name="40% - 强调文字颜色 5 34" xfId="1694"/>
    <cellStyle name="40% - 强调文字颜色 5 35" xfId="1700"/>
    <cellStyle name="40% - 强调文字颜色 5 36" xfId="1719"/>
    <cellStyle name="40% - 强调文字颜色 5 37" xfId="1723"/>
    <cellStyle name="40% - 强调文字颜色 5 4" xfId="2909"/>
    <cellStyle name="40% - 强调文字颜色 5 4 2" xfId="2910"/>
    <cellStyle name="40% - 强调文字颜色 5 4 3" xfId="2911"/>
    <cellStyle name="40% - 强调文字颜色 5 4 4" xfId="2912"/>
    <cellStyle name="40% - 强调文字颜色 5 5" xfId="2913"/>
    <cellStyle name="40% - 强调文字颜色 5 5 2" xfId="2914"/>
    <cellStyle name="40% - 强调文字颜色 5 5 3" xfId="2917"/>
    <cellStyle name="40% - 强调文字颜色 5 5 4" xfId="2921"/>
    <cellStyle name="40% - 强调文字颜色 5 6" xfId="2923"/>
    <cellStyle name="40% - 强调文字颜色 5 6 2" xfId="2925"/>
    <cellStyle name="40% - 强调文字颜色 5 6 3" xfId="2927"/>
    <cellStyle name="40% - 强调文字颜色 5 6 4" xfId="2929"/>
    <cellStyle name="40% - 强调文字颜色 5 7" xfId="2930"/>
    <cellStyle name="40% - 强调文字颜色 5 7 2" xfId="2932"/>
    <cellStyle name="40% - 强调文字颜色 5 7 3" xfId="2935"/>
    <cellStyle name="40% - 强调文字颜色 5 7 4" xfId="2938"/>
    <cellStyle name="40% - 强调文字颜色 5 8" xfId="2941"/>
    <cellStyle name="40% - 强调文字颜色 5 8 2" xfId="2943"/>
    <cellStyle name="40% - 强调文字颜色 5 8 3" xfId="2944"/>
    <cellStyle name="40% - 强调文字颜色 5 8 4" xfId="2945"/>
    <cellStyle name="40% - 强调文字颜色 5 9" xfId="2946"/>
    <cellStyle name="40% - 强调文字颜色 5 9 2" xfId="2948"/>
    <cellStyle name="40% - 强调文字颜色 5 9 3" xfId="2950"/>
    <cellStyle name="40% - 强调文字颜色 5 9 4" xfId="2954"/>
    <cellStyle name="40% - 强调文字颜色 6 10" xfId="2956"/>
    <cellStyle name="40% - 强调文字颜色 6 10 2" xfId="2959"/>
    <cellStyle name="40% - 强调文字颜色 6 10 3" xfId="2960"/>
    <cellStyle name="40% - 强调文字颜色 6 10 4" xfId="2961"/>
    <cellStyle name="40% - 强调文字颜色 6 11" xfId="1776"/>
    <cellStyle name="40% - 强调文字颜色 6 11 2" xfId="1780"/>
    <cellStyle name="40% - 强调文字颜色 6 11 3" xfId="1783"/>
    <cellStyle name="40% - 强调文字颜色 6 11 4" xfId="1786"/>
    <cellStyle name="40% - 强调文字颜色 6 12" xfId="1792"/>
    <cellStyle name="40% - 强调文字颜色 6 12 2" xfId="1796"/>
    <cellStyle name="40% - 强调文字颜色 6 12 3" xfId="1801"/>
    <cellStyle name="40% - 强调文字颜色 6 12 4" xfId="1806"/>
    <cellStyle name="40% - 强调文字颜色 6 13" xfId="1813"/>
    <cellStyle name="40% - 强调文字颜色 6 13 2" xfId="1815"/>
    <cellStyle name="40% - 强调文字颜色 6 13 3" xfId="1818"/>
    <cellStyle name="40% - 强调文字颜色 6 13 4" xfId="1820"/>
    <cellStyle name="40% - 强调文字颜色 6 14" xfId="1825"/>
    <cellStyle name="40% - 强调文字颜色 6 14 2" xfId="1828"/>
    <cellStyle name="40% - 强调文字颜色 6 14 3" xfId="1831"/>
    <cellStyle name="40% - 强调文字颜色 6 14 4" xfId="1833"/>
    <cellStyle name="40% - 强调文字颜色 6 15" xfId="109"/>
    <cellStyle name="40% - 强调文字颜色 6 15 2" xfId="1837"/>
    <cellStyle name="40% - 强调文字颜色 6 15 3" xfId="1842"/>
    <cellStyle name="40% - 强调文字颜色 6 15 4" xfId="1849"/>
    <cellStyle name="40% - 强调文字颜色 6 16" xfId="1858"/>
    <cellStyle name="40% - 强调文字颜色 6 16 2" xfId="1863"/>
    <cellStyle name="40% - 强调文字颜色 6 16 3" xfId="1867"/>
    <cellStyle name="40% - 强调文字颜色 6 16 4" xfId="1872"/>
    <cellStyle name="40% - 强调文字颜色 6 17" xfId="1879"/>
    <cellStyle name="40% - 强调文字颜色 6 17 2" xfId="1886"/>
    <cellStyle name="40% - 强调文字颜色 6 17 3" xfId="1892"/>
    <cellStyle name="40% - 强调文字颜色 6 17 4" xfId="1898"/>
    <cellStyle name="40% - 强调文字颜色 6 18" xfId="1904"/>
    <cellStyle name="40% - 强调文字颜色 6 18 2" xfId="1909"/>
    <cellStyle name="40% - 强调文字颜色 6 18 3" xfId="1913"/>
    <cellStyle name="40% - 强调文字颜色 6 18 4" xfId="1917"/>
    <cellStyle name="40% - 强调文字颜色 6 19" xfId="1921"/>
    <cellStyle name="40% - 强调文字颜色 6 19 2" xfId="1926"/>
    <cellStyle name="40% - 强调文字颜色 6 19 3" xfId="1929"/>
    <cellStyle name="40% - 强调文字颜色 6 19 4" xfId="1932"/>
    <cellStyle name="40% - 强调文字颜色 6 2" xfId="2965"/>
    <cellStyle name="40% - 强调文字颜色 6 2 2" xfId="2967"/>
    <cellStyle name="40% - 强调文字颜色 6 2 2 2" xfId="2240"/>
    <cellStyle name="40% - 强调文字颜色 6 2 2 3" xfId="2244"/>
    <cellStyle name="40% - 强调文字颜色 6 2 2 4" xfId="2248"/>
    <cellStyle name="40% - 强调文字颜色 6 2 3" xfId="2360"/>
    <cellStyle name="40% - 强调文字颜色 6 2 4" xfId="2365"/>
    <cellStyle name="40% - 强调文字颜色 6 2 5" xfId="2370"/>
    <cellStyle name="40% - 强调文字颜色 6 20" xfId="108"/>
    <cellStyle name="40% - 强调文字颜色 6 20 2" xfId="1838"/>
    <cellStyle name="40% - 强调文字颜色 6 20 3" xfId="1843"/>
    <cellStyle name="40% - 强调文字颜色 6 20 4" xfId="1850"/>
    <cellStyle name="40% - 强调文字颜色 6 21" xfId="1859"/>
    <cellStyle name="40% - 强调文字颜色 6 21 2" xfId="1864"/>
    <cellStyle name="40% - 强调文字颜色 6 21 3" xfId="1868"/>
    <cellStyle name="40% - 强调文字颜色 6 21 4" xfId="1873"/>
    <cellStyle name="40% - 强调文字颜色 6 22" xfId="1880"/>
    <cellStyle name="40% - 强调文字颜色 6 22 2" xfId="1887"/>
    <cellStyle name="40% - 强调文字颜色 6 22 3" xfId="1893"/>
    <cellStyle name="40% - 强调文字颜色 6 22 4" xfId="1899"/>
    <cellStyle name="40% - 强调文字颜色 6 23" xfId="1905"/>
    <cellStyle name="40% - 强调文字颜色 6 23 2" xfId="1910"/>
    <cellStyle name="40% - 强调文字颜色 6 23 3" xfId="1914"/>
    <cellStyle name="40% - 强调文字颜色 6 23 4" xfId="1918"/>
    <cellStyle name="40% - 强调文字颜色 6 24" xfId="1922"/>
    <cellStyle name="40% - 强调文字颜色 6 25" xfId="1935"/>
    <cellStyle name="40% - 强调文字颜色 6 26" xfId="1982"/>
    <cellStyle name="40% - 强调文字颜色 6 27" xfId="1987"/>
    <cellStyle name="40% - 强调文字颜色 6 28" xfId="1992"/>
    <cellStyle name="40% - 强调文字颜色 6 29" xfId="1996"/>
    <cellStyle name="40% - 强调文字颜色 6 3" xfId="2970"/>
    <cellStyle name="40% - 强调文字颜色 6 3 2" xfId="2974"/>
    <cellStyle name="40% - 强调文字颜色 6 3 3" xfId="2379"/>
    <cellStyle name="40% - 强调文字颜色 6 3 4" xfId="2385"/>
    <cellStyle name="40% - 强调文字颜色 6 30" xfId="1936"/>
    <cellStyle name="40% - 强调文字颜色 6 31" xfId="1983"/>
    <cellStyle name="40% - 强调文字颜色 6 32" xfId="1988"/>
    <cellStyle name="40% - 强调文字颜色 6 33" xfId="1993"/>
    <cellStyle name="40% - 强调文字颜色 6 34" xfId="1997"/>
    <cellStyle name="40% - 强调文字颜色 6 35" xfId="2001"/>
    <cellStyle name="40% - 强调文字颜色 6 36" xfId="2012"/>
    <cellStyle name="40% - 强调文字颜色 6 37" xfId="2014"/>
    <cellStyle name="40% - 强调文字颜色 6 4" xfId="2976"/>
    <cellStyle name="40% - 强调文字颜色 6 4 2" xfId="2983"/>
    <cellStyle name="40% - 强调文字颜色 6 4 3" xfId="2404"/>
    <cellStyle name="40% - 强调文字颜色 6 4 4" xfId="2412"/>
    <cellStyle name="40% - 强调文字颜色 6 5" xfId="2987"/>
    <cellStyle name="40% - 强调文字颜色 6 5 2" xfId="2993"/>
    <cellStyle name="40% - 强调文字颜色 6 5 3" xfId="2425"/>
    <cellStyle name="40% - 强调文字颜色 6 5 4" xfId="2430"/>
    <cellStyle name="40% - 强调文字颜色 6 6" xfId="2994"/>
    <cellStyle name="40% - 强调文字颜色 6 6 2" xfId="3002"/>
    <cellStyle name="40% - 强调文字颜色 6 6 3" xfId="2442"/>
    <cellStyle name="40% - 强调文字颜色 6 6 4" xfId="2450"/>
    <cellStyle name="40% - 强调文字颜色 6 7" xfId="3003"/>
    <cellStyle name="40% - 强调文字颜色 6 7 2" xfId="3010"/>
    <cellStyle name="40% - 强调文字颜色 6 7 3" xfId="2462"/>
    <cellStyle name="40% - 强调文字颜色 6 7 4" xfId="2467"/>
    <cellStyle name="40% - 强调文字颜色 6 8" xfId="3011"/>
    <cellStyle name="40% - 强调文字颜色 6 8 2" xfId="3015"/>
    <cellStyle name="40% - 强调文字颜色 6 8 3" xfId="2483"/>
    <cellStyle name="40% - 强调文字颜色 6 8 4" xfId="2486"/>
    <cellStyle name="40% - 强调文字颜色 6 9" xfId="2725"/>
    <cellStyle name="40% - 强调文字颜色 6 9 2" xfId="2730"/>
    <cellStyle name="40% - 强调文字颜色 6 9 3" xfId="2733"/>
    <cellStyle name="40% - 强调文字颜色 6 9 4" xfId="2738"/>
    <cellStyle name="60% - Accent1" xfId="3017"/>
    <cellStyle name="60% - Accent1 2" xfId="862"/>
    <cellStyle name="60% - Accent1 3" xfId="871"/>
    <cellStyle name="60% - Accent1 4" xfId="3018"/>
    <cellStyle name="60% - Accent2" xfId="3021"/>
    <cellStyle name="60% - Accent2 2" xfId="223"/>
    <cellStyle name="60% - Accent2 3" xfId="247"/>
    <cellStyle name="60% - Accent2 4" xfId="3022"/>
    <cellStyle name="60% - Accent3" xfId="3023"/>
    <cellStyle name="60% - Accent3 2" xfId="259"/>
    <cellStyle name="60% - Accent3 3" xfId="916"/>
    <cellStyle name="60% - Accent3 4" xfId="398"/>
    <cellStyle name="60% - Accent4" xfId="3024"/>
    <cellStyle name="60% - Accent4 2" xfId="3026"/>
    <cellStyle name="60% - Accent4 3" xfId="3027"/>
    <cellStyle name="60% - Accent4 4" xfId="3028"/>
    <cellStyle name="60% - Accent5" xfId="3029"/>
    <cellStyle name="60% - Accent5 2" xfId="3030"/>
    <cellStyle name="60% - Accent5 3" xfId="3031"/>
    <cellStyle name="60% - Accent5 4" xfId="3032"/>
    <cellStyle name="60% - Accent6" xfId="3033"/>
    <cellStyle name="60% - Accent6 2" xfId="3034"/>
    <cellStyle name="60% - Accent6 3" xfId="3035"/>
    <cellStyle name="60% - Accent6 4" xfId="3036"/>
    <cellStyle name="60% - 强调文字颜色 1 10" xfId="3042"/>
    <cellStyle name="60% - 强调文字颜色 1 10 2" xfId="3045"/>
    <cellStyle name="60% - 强调文字颜色 1 10 3" xfId="3048"/>
    <cellStyle name="60% - 强调文字颜色 1 10 4" xfId="3051"/>
    <cellStyle name="60% - 强调文字颜色 1 11" xfId="3057"/>
    <cellStyle name="60% - 强调文字颜色 1 11 2" xfId="3058"/>
    <cellStyle name="60% - 强调文字颜色 1 11 3" xfId="3059"/>
    <cellStyle name="60% - 强调文字颜色 1 11 4" xfId="3062"/>
    <cellStyle name="60% - 强调文字颜色 1 12" xfId="3068"/>
    <cellStyle name="60% - 强调文字颜色 1 12 2" xfId="3069"/>
    <cellStyle name="60% - 强调文字颜色 1 12 3" xfId="3070"/>
    <cellStyle name="60% - 强调文字颜色 1 12 4" xfId="3071"/>
    <cellStyle name="60% - 强调文字颜色 1 13" xfId="3075"/>
    <cellStyle name="60% - 强调文字颜色 1 13 2" xfId="3076"/>
    <cellStyle name="60% - 强调文字颜色 1 13 3" xfId="3077"/>
    <cellStyle name="60% - 强调文字颜色 1 13 4" xfId="3078"/>
    <cellStyle name="60% - 强调文字颜色 1 14" xfId="3082"/>
    <cellStyle name="60% - 强调文字颜色 1 14 2" xfId="2497"/>
    <cellStyle name="60% - 强调文字颜色 1 14 3" xfId="2500"/>
    <cellStyle name="60% - 强调文字颜色 1 14 4" xfId="2505"/>
    <cellStyle name="60% - 强调文字颜色 1 15" xfId="3086"/>
    <cellStyle name="60% - 强调文字颜色 1 15 2" xfId="2546"/>
    <cellStyle name="60% - 强调文字颜色 1 15 3" xfId="2549"/>
    <cellStyle name="60% - 强调文字颜色 1 15 4" xfId="3088"/>
    <cellStyle name="60% - 强调文字颜色 1 16" xfId="3093"/>
    <cellStyle name="60% - 强调文字颜色 1 16 2" xfId="2564"/>
    <cellStyle name="60% - 强调文字颜色 1 16 3" xfId="2568"/>
    <cellStyle name="60% - 强调文字颜色 1 16 4" xfId="3095"/>
    <cellStyle name="60% - 强调文字颜色 1 17" xfId="2807"/>
    <cellStyle name="60% - 强调文字颜色 1 17 2" xfId="2573"/>
    <cellStyle name="60% - 强调文字颜色 1 17 3" xfId="2577"/>
    <cellStyle name="60% - 强调文字颜色 1 17 4" xfId="3097"/>
    <cellStyle name="60% - 强调文字颜色 1 18" xfId="2814"/>
    <cellStyle name="60% - 强调文字颜色 1 18 2" xfId="2585"/>
    <cellStyle name="60% - 强调文字颜色 1 18 3" xfId="2588"/>
    <cellStyle name="60% - 强调文字颜色 1 18 4" xfId="3099"/>
    <cellStyle name="60% - 强调文字颜色 1 19" xfId="2821"/>
    <cellStyle name="60% - 强调文字颜色 1 19 2" xfId="2597"/>
    <cellStyle name="60% - 强调文字颜色 1 19 3" xfId="2601"/>
    <cellStyle name="60% - 强调文字颜色 1 19 4" xfId="3101"/>
    <cellStyle name="60% - 强调文字颜色 1 2" xfId="3106"/>
    <cellStyle name="60% - 强调文字颜色 1 2 2" xfId="3107"/>
    <cellStyle name="60% - 强调文字颜色 1 2 2 2" xfId="307"/>
    <cellStyle name="60% - 强调文字颜色 1 2 2 3" xfId="310"/>
    <cellStyle name="60% - 强调文字颜色 1 2 2 4" xfId="3108"/>
    <cellStyle name="60% - 强调文字颜色 1 2 3" xfId="3109"/>
    <cellStyle name="60% - 强调文字颜色 1 2 4" xfId="3110"/>
    <cellStyle name="60% - 强调文字颜色 1 2 5" xfId="3111"/>
    <cellStyle name="60% - 强调文字颜色 1 20" xfId="3087"/>
    <cellStyle name="60% - 强调文字颜色 1 20 2" xfId="2547"/>
    <cellStyle name="60% - 强调文字颜色 1 20 3" xfId="2550"/>
    <cellStyle name="60% - 强调文字颜色 1 20 4" xfId="3089"/>
    <cellStyle name="60% - 强调文字颜色 1 21" xfId="3094"/>
    <cellStyle name="60% - 强调文字颜色 1 21 2" xfId="2565"/>
    <cellStyle name="60% - 强调文字颜色 1 21 3" xfId="2569"/>
    <cellStyle name="60% - 强调文字颜色 1 21 4" xfId="3096"/>
    <cellStyle name="60% - 强调文字颜色 1 22" xfId="2808"/>
    <cellStyle name="60% - 强调文字颜色 1 22 2" xfId="2574"/>
    <cellStyle name="60% - 强调文字颜色 1 22 3" xfId="2578"/>
    <cellStyle name="60% - 强调文字颜色 1 22 4" xfId="3098"/>
    <cellStyle name="60% - 强调文字颜色 1 23" xfId="2815"/>
    <cellStyle name="60% - 强调文字颜色 1 23 2" xfId="2586"/>
    <cellStyle name="60% - 强调文字颜色 1 23 3" xfId="2589"/>
    <cellStyle name="60% - 强调文字颜色 1 23 4" xfId="3100"/>
    <cellStyle name="60% - 强调文字颜色 1 24" xfId="2822"/>
    <cellStyle name="60% - 强调文字颜色 1 25" xfId="3115"/>
    <cellStyle name="60% - 强调文字颜色 1 26" xfId="3120"/>
    <cellStyle name="60% - 强调文字颜色 1 27" xfId="3125"/>
    <cellStyle name="60% - 强调文字颜色 1 28" xfId="3127"/>
    <cellStyle name="60% - 强调文字颜色 1 29" xfId="3129"/>
    <cellStyle name="60% - 强调文字颜色 1 3" xfId="3132"/>
    <cellStyle name="60% - 强调文字颜色 1 3 2" xfId="3133"/>
    <cellStyle name="60% - 强调文字颜色 1 3 3" xfId="3134"/>
    <cellStyle name="60% - 强调文字颜色 1 3 4" xfId="3135"/>
    <cellStyle name="60% - 强调文字颜色 1 30" xfId="3116"/>
    <cellStyle name="60% - 强调文字颜色 1 31" xfId="3121"/>
    <cellStyle name="60% - 强调文字颜色 1 32" xfId="3126"/>
    <cellStyle name="60% - 强调文字颜色 1 33" xfId="3128"/>
    <cellStyle name="60% - 强调文字颜色 1 34" xfId="3130"/>
    <cellStyle name="60% - 强调文字颜色 1 35" xfId="3136"/>
    <cellStyle name="60% - 强调文字颜色 1 36" xfId="3141"/>
    <cellStyle name="60% - 强调文字颜色 1 37" xfId="3145"/>
    <cellStyle name="60% - 强调文字颜色 1 4" xfId="3150"/>
    <cellStyle name="60% - 强调文字颜色 1 4 2" xfId="3151"/>
    <cellStyle name="60% - 强调文字颜色 1 4 3" xfId="3152"/>
    <cellStyle name="60% - 强调文字颜色 1 4 4" xfId="3153"/>
    <cellStyle name="60% - 强调文字颜色 1 5" xfId="3154"/>
    <cellStyle name="60% - 强调文字颜色 1 5 2" xfId="3155"/>
    <cellStyle name="60% - 强调文字颜色 1 5 3" xfId="3156"/>
    <cellStyle name="60% - 强调文字颜色 1 5 4" xfId="3157"/>
    <cellStyle name="60% - 强调文字颜色 1 6" xfId="3159"/>
    <cellStyle name="60% - 强调文字颜色 1 6 2" xfId="3160"/>
    <cellStyle name="60% - 强调文字颜色 1 6 3" xfId="3161"/>
    <cellStyle name="60% - 强调文字颜色 1 6 4" xfId="3162"/>
    <cellStyle name="60% - 强调文字颜色 1 7" xfId="3163"/>
    <cellStyle name="60% - 强调文字颜色 1 7 2" xfId="3165"/>
    <cellStyle name="60% - 强调文字颜色 1 7 3" xfId="3167"/>
    <cellStyle name="60% - 强调文字颜色 1 7 4" xfId="3169"/>
    <cellStyle name="60% - 强调文字颜色 1 8" xfId="3171"/>
    <cellStyle name="60% - 强调文字颜色 1 8 2" xfId="3173"/>
    <cellStyle name="60% - 强调文字颜色 1 8 3" xfId="3175"/>
    <cellStyle name="60% - 强调文字颜色 1 8 4" xfId="3176"/>
    <cellStyle name="60% - 强调文字颜色 1 9" xfId="3177"/>
    <cellStyle name="60% - 强调文字颜色 1 9 2" xfId="3182"/>
    <cellStyle name="60% - 强调文字颜色 1 9 3" xfId="3185"/>
    <cellStyle name="60% - 强调文字颜色 1 9 4" xfId="3187"/>
    <cellStyle name="60% - 强调文字颜色 2 10" xfId="197"/>
    <cellStyle name="60% - 强调文字颜色 2 10 2" xfId="205"/>
    <cellStyle name="60% - 强调文字颜色 2 10 3" xfId="264"/>
    <cellStyle name="60% - 强调文字颜色 2 10 4" xfId="210"/>
    <cellStyle name="60% - 强调文字颜色 2 11" xfId="266"/>
    <cellStyle name="60% - 强调文字颜色 2 11 2" xfId="2313"/>
    <cellStyle name="60% - 强调文字颜色 2 11 3" xfId="2317"/>
    <cellStyle name="60% - 强调文字颜色 2 11 4" xfId="2321"/>
    <cellStyle name="60% - 强调文字颜色 2 12" xfId="215"/>
    <cellStyle name="60% - 强调文字颜色 2 12 2" xfId="2323"/>
    <cellStyle name="60% - 强调文字颜色 2 12 3" xfId="2332"/>
    <cellStyle name="60% - 强调文字颜色 2 12 4" xfId="2341"/>
    <cellStyle name="60% - 强调文字颜色 2 13" xfId="239"/>
    <cellStyle name="60% - 强调文字颜色 2 13 2" xfId="2344"/>
    <cellStyle name="60% - 强调文字颜色 2 13 3" xfId="2349"/>
    <cellStyle name="60% - 强调文字颜色 2 13 4" xfId="2354"/>
    <cellStyle name="60% - 强调文字颜色 2 14" xfId="2358"/>
    <cellStyle name="60% - 强调文字颜色 2 14 2" xfId="2361"/>
    <cellStyle name="60% - 强调文字颜色 2 14 3" xfId="2366"/>
    <cellStyle name="60% - 强调文字颜色 2 14 4" xfId="2371"/>
    <cellStyle name="60% - 强调文字颜色 2 15" xfId="2375"/>
    <cellStyle name="60% - 强调文字颜色 2 15 2" xfId="2380"/>
    <cellStyle name="60% - 强调文字颜色 2 15 3" xfId="2386"/>
    <cellStyle name="60% - 强调文字颜色 2 15 4" xfId="2391"/>
    <cellStyle name="60% - 强调文字颜色 2 16" xfId="2400"/>
    <cellStyle name="60% - 强调文字颜色 2 16 2" xfId="2405"/>
    <cellStyle name="60% - 强调文字颜色 2 16 3" xfId="2413"/>
    <cellStyle name="60% - 强调文字颜色 2 16 4" xfId="2420"/>
    <cellStyle name="60% - 强调文字颜色 2 17" xfId="1338"/>
    <cellStyle name="60% - 强调文字颜色 2 17 2" xfId="2426"/>
    <cellStyle name="60% - 强调文字颜色 2 17 3" xfId="2431"/>
    <cellStyle name="60% - 强调文字颜色 2 17 4" xfId="2435"/>
    <cellStyle name="60% - 强调文字颜色 2 18" xfId="1352"/>
    <cellStyle name="60% - 强调文字颜色 2 18 2" xfId="2443"/>
    <cellStyle name="60% - 强调文字颜色 2 18 3" xfId="2451"/>
    <cellStyle name="60% - 强调文字颜色 2 18 4" xfId="2456"/>
    <cellStyle name="60% - 强调文字颜色 2 19" xfId="1367"/>
    <cellStyle name="60% - 强调文字颜色 2 19 2" xfId="2463"/>
    <cellStyle name="60% - 强调文字颜色 2 19 3" xfId="2468"/>
    <cellStyle name="60% - 强调文字颜色 2 19 4" xfId="2471"/>
    <cellStyle name="60% - 强调文字颜色 2 2" xfId="3188"/>
    <cellStyle name="60% - 强调文字颜色 2 2 2" xfId="3192"/>
    <cellStyle name="60% - 强调文字颜色 2 2 2 2" xfId="66"/>
    <cellStyle name="60% - 强调文字颜色 2 2 2 3" xfId="3194"/>
    <cellStyle name="60% - 强调文字颜色 2 2 2 4" xfId="3196"/>
    <cellStyle name="60% - 强调文字颜色 2 2 3" xfId="3198"/>
    <cellStyle name="60% - 强调文字颜色 2 2 4" xfId="3200"/>
    <cellStyle name="60% - 强调文字颜色 2 2 5" xfId="3202"/>
    <cellStyle name="60% - 强调文字颜色 2 20" xfId="2376"/>
    <cellStyle name="60% - 强调文字颜色 2 20 2" xfId="2381"/>
    <cellStyle name="60% - 强调文字颜色 2 20 3" xfId="2387"/>
    <cellStyle name="60% - 强调文字颜色 2 20 4" xfId="2392"/>
    <cellStyle name="60% - 强调文字颜色 2 21" xfId="2401"/>
    <cellStyle name="60% - 强调文字颜色 2 21 2" xfId="2406"/>
    <cellStyle name="60% - 强调文字颜色 2 21 3" xfId="2414"/>
    <cellStyle name="60% - 强调文字颜色 2 21 4" xfId="2421"/>
    <cellStyle name="60% - 强调文字颜色 2 22" xfId="1339"/>
    <cellStyle name="60% - 强调文字颜色 2 22 2" xfId="2427"/>
    <cellStyle name="60% - 强调文字颜色 2 22 3" xfId="2432"/>
    <cellStyle name="60% - 强调文字颜色 2 22 4" xfId="2436"/>
    <cellStyle name="60% - 强调文字颜色 2 23" xfId="1353"/>
    <cellStyle name="60% - 强调文字颜色 2 23 2" xfId="2444"/>
    <cellStyle name="60% - 强调文字颜色 2 23 3" xfId="2452"/>
    <cellStyle name="60% - 强调文字颜色 2 23 4" xfId="2457"/>
    <cellStyle name="60% - 强调文字颜色 2 24" xfId="1368"/>
    <cellStyle name="60% - 强调文字颜色 2 25" xfId="2478"/>
    <cellStyle name="60% - 强调文字颜色 2 26" xfId="2514"/>
    <cellStyle name="60% - 强调文字颜色 2 27" xfId="2525"/>
    <cellStyle name="60% - 强调文字颜色 2 28" xfId="2531"/>
    <cellStyle name="60% - 强调文字颜色 2 29" xfId="2536"/>
    <cellStyle name="60% - 强调文字颜色 2 3" xfId="47"/>
    <cellStyle name="60% - 强调文字颜色 2 3 2" xfId="3203"/>
    <cellStyle name="60% - 强调文字颜色 2 3 3" xfId="3204"/>
    <cellStyle name="60% - 强调文字颜色 2 3 4" xfId="3205"/>
    <cellStyle name="60% - 强调文字颜色 2 30" xfId="2479"/>
    <cellStyle name="60% - 强调文字颜色 2 31" xfId="2515"/>
    <cellStyle name="60% - 强调文字颜色 2 32" xfId="2526"/>
    <cellStyle name="60% - 强调文字颜色 2 33" xfId="2532"/>
    <cellStyle name="60% - 强调文字颜色 2 34" xfId="2537"/>
    <cellStyle name="60% - 强调文字颜色 2 35" xfId="2540"/>
    <cellStyle name="60% - 强调文字颜色 2 36" xfId="2552"/>
    <cellStyle name="60% - 强调文字颜色 2 37" xfId="2554"/>
    <cellStyle name="60% - 强调文字颜色 2 4" xfId="3206"/>
    <cellStyle name="60% - 强调文字颜色 2 4 2" xfId="3207"/>
    <cellStyle name="60% - 强调文字颜色 2 4 3" xfId="3208"/>
    <cellStyle name="60% - 强调文字颜色 2 4 4" xfId="3210"/>
    <cellStyle name="60% - 强调文字颜色 2 5" xfId="3212"/>
    <cellStyle name="60% - 强调文字颜色 2 5 2" xfId="3215"/>
    <cellStyle name="60% - 强调文字颜色 2 5 3" xfId="3217"/>
    <cellStyle name="60% - 强调文字颜色 2 5 4" xfId="3220"/>
    <cellStyle name="60% - 强调文字颜色 2 6" xfId="3222"/>
    <cellStyle name="60% - 强调文字颜色 2 6 2" xfId="3224"/>
    <cellStyle name="60% - 强调文字颜色 2 6 3" xfId="3225"/>
    <cellStyle name="60% - 强调文字颜色 2 6 4" xfId="3227"/>
    <cellStyle name="60% - 强调文字颜色 2 7" xfId="3229"/>
    <cellStyle name="60% - 强调文字颜色 2 7 2" xfId="3232"/>
    <cellStyle name="60% - 强调文字颜色 2 7 3" xfId="3233"/>
    <cellStyle name="60% - 强调文字颜色 2 7 4" xfId="3235"/>
    <cellStyle name="60% - 强调文字颜色 2 8" xfId="3237"/>
    <cellStyle name="60% - 强调文字颜色 2 8 2" xfId="3131"/>
    <cellStyle name="60% - 强调文字颜色 2 8 3" xfId="3137"/>
    <cellStyle name="60% - 强调文字颜色 2 8 4" xfId="3142"/>
    <cellStyle name="60% - 强调文字颜色 2 9" xfId="3238"/>
    <cellStyle name="60% - 强调文字颜色 2 9 2" xfId="3239"/>
    <cellStyle name="60% - 强调文字颜色 2 9 3" xfId="3240"/>
    <cellStyle name="60% - 强调文字颜色 2 9 4" xfId="3242"/>
    <cellStyle name="60% - 强调文字颜色 3 10" xfId="1242"/>
    <cellStyle name="60% - 强调文字颜色 3 10 2" xfId="97"/>
    <cellStyle name="60% - 强调文字颜色 3 10 3" xfId="142"/>
    <cellStyle name="60% - 强调文字颜色 3 10 4" xfId="153"/>
    <cellStyle name="60% - 强调文字颜色 3 11" xfId="2619"/>
    <cellStyle name="60% - 强调文字颜色 3 11 2" xfId="2622"/>
    <cellStyle name="60% - 强调文字颜色 3 11 3" xfId="2625"/>
    <cellStyle name="60% - 强调文字颜色 3 11 4" xfId="2629"/>
    <cellStyle name="60% - 强调文字颜色 3 12" xfId="349"/>
    <cellStyle name="60% - 强调文字颜色 3 12 2" xfId="679"/>
    <cellStyle name="60% - 强调文字颜色 3 12 3" xfId="684"/>
    <cellStyle name="60% - 强调文字颜色 3 12 4" xfId="688"/>
    <cellStyle name="60% - 强调文字颜色 3 13" xfId="39"/>
    <cellStyle name="60% - 强调文字颜色 3 13 2" xfId="693"/>
    <cellStyle name="60% - 强调文字颜色 3 13 3" xfId="697"/>
    <cellStyle name="60% - 强调文字颜色 3 13 4" xfId="61"/>
    <cellStyle name="60% - 强调文字颜色 3 14" xfId="702"/>
    <cellStyle name="60% - 强调文字颜色 3 14 2" xfId="590"/>
    <cellStyle name="60% - 强调文字颜色 3 14 3" xfId="234"/>
    <cellStyle name="60% - 强调文字颜色 3 14 4" xfId="613"/>
    <cellStyle name="60% - 强调文字颜色 3 15" xfId="707"/>
    <cellStyle name="60% - 强调文字颜色 3 15 2" xfId="15"/>
    <cellStyle name="60% - 强调文字颜色 3 15 3" xfId="722"/>
    <cellStyle name="60% - 强调文字颜色 3 15 4" xfId="736"/>
    <cellStyle name="60% - 强调文字颜色 3 16" xfId="747"/>
    <cellStyle name="60% - 强调文字颜色 3 16 2" xfId="753"/>
    <cellStyle name="60% - 强调文字颜色 3 16 3" xfId="758"/>
    <cellStyle name="60% - 强调文字颜色 3 16 4" xfId="763"/>
    <cellStyle name="60% - 强调文字颜色 3 17" xfId="777"/>
    <cellStyle name="60% - 强调文字颜色 3 17 2" xfId="783"/>
    <cellStyle name="60% - 强调文字颜色 3 17 3" xfId="789"/>
    <cellStyle name="60% - 强调文字颜色 3 17 4" xfId="796"/>
    <cellStyle name="60% - 强调文字颜色 3 18" xfId="811"/>
    <cellStyle name="60% - 强调文字颜色 3 18 2" xfId="818"/>
    <cellStyle name="60% - 强调文字颜色 3 18 3" xfId="825"/>
    <cellStyle name="60% - 强调文字颜色 3 18 4" xfId="832"/>
    <cellStyle name="60% - 强调文字颜色 3 19" xfId="847"/>
    <cellStyle name="60% - 强调文字颜色 3 19 2" xfId="855"/>
    <cellStyle name="60% - 强调文字颜色 3 19 3" xfId="863"/>
    <cellStyle name="60% - 强调文字颜色 3 19 4" xfId="872"/>
    <cellStyle name="60% - 强调文字颜色 3 2" xfId="3245"/>
    <cellStyle name="60% - 强调文字颜色 3 2 2" xfId="3247"/>
    <cellStyle name="60% - 强调文字颜色 3 2 2 2" xfId="3249"/>
    <cellStyle name="60% - 强调文字颜色 3 2 2 3" xfId="3251"/>
    <cellStyle name="60% - 强调文字颜色 3 2 2 4" xfId="3252"/>
    <cellStyle name="60% - 强调文字颜色 3 2 3" xfId="3253"/>
    <cellStyle name="60% - 强调文字颜色 3 2 4" xfId="3254"/>
    <cellStyle name="60% - 强调文字颜色 3 2 5" xfId="3255"/>
    <cellStyle name="60% - 强调文字颜色 3 20" xfId="708"/>
    <cellStyle name="60% - 强调文字颜色 3 20 2" xfId="16"/>
    <cellStyle name="60% - 强调文字颜色 3 20 3" xfId="723"/>
    <cellStyle name="60% - 强调文字颜色 3 20 4" xfId="737"/>
    <cellStyle name="60% - 强调文字颜色 3 21" xfId="748"/>
    <cellStyle name="60% - 强调文字颜色 3 21 2" xfId="754"/>
    <cellStyle name="60% - 强调文字颜色 3 21 3" xfId="759"/>
    <cellStyle name="60% - 强调文字颜色 3 21 4" xfId="764"/>
    <cellStyle name="60% - 强调文字颜色 3 22" xfId="778"/>
    <cellStyle name="60% - 强调文字颜色 3 22 2" xfId="784"/>
    <cellStyle name="60% - 强调文字颜色 3 22 3" xfId="790"/>
    <cellStyle name="60% - 强调文字颜色 3 22 4" xfId="797"/>
    <cellStyle name="60% - 强调文字颜色 3 23" xfId="812"/>
    <cellStyle name="60% - 强调文字颜色 3 23 2" xfId="819"/>
    <cellStyle name="60% - 强调文字颜色 3 23 3" xfId="826"/>
    <cellStyle name="60% - 强调文字颜色 3 23 4" xfId="833"/>
    <cellStyle name="60% - 强调文字颜色 3 24" xfId="848"/>
    <cellStyle name="60% - 强调文字颜色 3 25" xfId="888"/>
    <cellStyle name="60% - 强调文字颜色 3 26" xfId="907"/>
    <cellStyle name="60% - 强调文字颜色 3 27" xfId="956"/>
    <cellStyle name="60% - 强调文字颜色 3 28" xfId="969"/>
    <cellStyle name="60% - 强调文字颜色 3 29" xfId="981"/>
    <cellStyle name="60% - 强调文字颜色 3 3" xfId="3257"/>
    <cellStyle name="60% - 强调文字颜色 3 3 2" xfId="716"/>
    <cellStyle name="60% - 强调文字颜色 3 3 3" xfId="731"/>
    <cellStyle name="60% - 强调文字颜色 3 3 4" xfId="1050"/>
    <cellStyle name="60% - 强调文字颜色 3 30" xfId="889"/>
    <cellStyle name="60% - 强调文字颜色 3 31" xfId="908"/>
    <cellStyle name="60% - 强调文字颜色 3 32" xfId="957"/>
    <cellStyle name="60% - 强调文字颜色 3 33" xfId="970"/>
    <cellStyle name="60% - 强调文字颜色 3 34" xfId="982"/>
    <cellStyle name="60% - 强调文字颜色 3 35" xfId="989"/>
    <cellStyle name="60% - 强调文字颜色 3 36" xfId="995"/>
    <cellStyle name="60% - 强调文字颜色 3 37" xfId="1004"/>
    <cellStyle name="60% - 强调文字颜色 3 4" xfId="3259"/>
    <cellStyle name="60% - 强调文字颜色 3 4 2" xfId="3260"/>
    <cellStyle name="60% - 强调文字颜色 3 4 3" xfId="3266"/>
    <cellStyle name="60% - 强调文字颜色 3 4 4" xfId="3269"/>
    <cellStyle name="60% - 强调文字颜色 3 5" xfId="3270"/>
    <cellStyle name="60% - 强调文字颜色 3 5 2" xfId="3271"/>
    <cellStyle name="60% - 强调文字颜色 3 5 3" xfId="3272"/>
    <cellStyle name="60% - 强调文字颜色 3 5 4" xfId="3273"/>
    <cellStyle name="60% - 强调文字颜色 3 6" xfId="3274"/>
    <cellStyle name="60% - 强调文字颜色 3 6 2" xfId="3275"/>
    <cellStyle name="60% - 强调文字颜色 3 6 3" xfId="3276"/>
    <cellStyle name="60% - 强调文字颜色 3 6 4" xfId="2491"/>
    <cellStyle name="60% - 强调文字颜色 3 7" xfId="3277"/>
    <cellStyle name="60% - 强调文字颜色 3 7 2" xfId="3280"/>
    <cellStyle name="60% - 强调文字颜色 3 7 3" xfId="3284"/>
    <cellStyle name="60% - 强调文字颜色 3 7 4" xfId="3293"/>
    <cellStyle name="60% - 强调文字颜色 3 8" xfId="3297"/>
    <cellStyle name="60% - 强调文字颜色 3 8 2" xfId="1687"/>
    <cellStyle name="60% - 强调文字颜色 3 8 3" xfId="1695"/>
    <cellStyle name="60% - 强调文字颜色 3 8 4" xfId="1701"/>
    <cellStyle name="60% - 强调文字颜色 3 9" xfId="3298"/>
    <cellStyle name="60% - 强调文字颜色 3 9 2" xfId="3299"/>
    <cellStyle name="60% - 强调文字颜色 3 9 3" xfId="3300"/>
    <cellStyle name="60% - 强调文字颜色 3 9 4" xfId="3301"/>
    <cellStyle name="60% - 强调文字颜色 4 10" xfId="3303"/>
    <cellStyle name="60% - 强调文字颜色 4 10 2" xfId="3306"/>
    <cellStyle name="60% - 强调文字颜色 4 10 3" xfId="3309"/>
    <cellStyle name="60% - 强调文字颜色 4 10 4" xfId="3312"/>
    <cellStyle name="60% - 强调文字颜色 4 11" xfId="2708"/>
    <cellStyle name="60% - 强调文字颜色 4 11 2" xfId="2712"/>
    <cellStyle name="60% - 强调文字颜色 4 11 3" xfId="2716"/>
    <cellStyle name="60% - 强调文字颜色 4 11 4" xfId="2720"/>
    <cellStyle name="60% - 强调文字颜色 4 12" xfId="1037"/>
    <cellStyle name="60% - 强调文字颜色 4 12 2" xfId="626"/>
    <cellStyle name="60% - 强调文字颜色 4 12 3" xfId="640"/>
    <cellStyle name="60% - 强调文字颜色 4 12 4" xfId="661"/>
    <cellStyle name="60% - 强调文字颜色 4 13" xfId="1044"/>
    <cellStyle name="60% - 强调文字颜色 4 13 2" xfId="1057"/>
    <cellStyle name="60% - 强调文字颜色 4 13 3" xfId="1066"/>
    <cellStyle name="60% - 强调文字颜色 4 13 4" xfId="1074"/>
    <cellStyle name="60% - 强调文字颜色 4 14" xfId="1080"/>
    <cellStyle name="60% - 强调文字颜色 4 14 2" xfId="1088"/>
    <cellStyle name="60% - 强调文字颜色 4 14 3" xfId="1094"/>
    <cellStyle name="60% - 强调文字颜色 4 14 4" xfId="1100"/>
    <cellStyle name="60% - 强调文字颜色 4 15" xfId="1107"/>
    <cellStyle name="60% - 强调文字颜色 4 15 2" xfId="1111"/>
    <cellStyle name="60% - 强调文字颜色 4 15 3" xfId="1115"/>
    <cellStyle name="60% - 强调文字颜色 4 15 4" xfId="1119"/>
    <cellStyle name="60% - 强调文字颜色 4 16" xfId="1131"/>
    <cellStyle name="60% - 强调文字颜色 4 16 2" xfId="384"/>
    <cellStyle name="60% - 强调文字颜色 4 16 3" xfId="1135"/>
    <cellStyle name="60% - 强调文字颜色 4 16 4" xfId="1142"/>
    <cellStyle name="60% - 强调文字颜色 4 17" xfId="1155"/>
    <cellStyle name="60% - 强调文字颜色 4 17 2" xfId="1161"/>
    <cellStyle name="60% - 强调文字颜色 4 17 3" xfId="1167"/>
    <cellStyle name="60% - 强调文字颜色 4 17 4" xfId="1173"/>
    <cellStyle name="60% - 强调文字颜色 4 18" xfId="1185"/>
    <cellStyle name="60% - 强调文字颜色 4 18 2" xfId="18"/>
    <cellStyle name="60% - 强调文字颜色 4 18 3" xfId="1193"/>
    <cellStyle name="60% - 强调文字颜色 4 18 4" xfId="1201"/>
    <cellStyle name="60% - 强调文字颜色 4 19" xfId="427"/>
    <cellStyle name="60% - 强调文字颜色 4 19 2" xfId="401"/>
    <cellStyle name="60% - 强调文字颜色 4 19 3" xfId="1207"/>
    <cellStyle name="60% - 强调文字颜色 4 19 4" xfId="416"/>
    <cellStyle name="60% - 强调文字颜色 4 2" xfId="3315"/>
    <cellStyle name="60% - 强调文字颜色 4 2 2" xfId="2979"/>
    <cellStyle name="60% - 强调文字颜色 4 2 2 2" xfId="2984"/>
    <cellStyle name="60% - 强调文字颜色 4 2 2 3" xfId="2407"/>
    <cellStyle name="60% - 强调文字颜色 4 2 2 4" xfId="2415"/>
    <cellStyle name="60% - 强调文字颜色 4 2 3" xfId="2989"/>
    <cellStyle name="60% - 强调文字颜色 4 2 4" xfId="2996"/>
    <cellStyle name="60% - 强调文字颜色 4 2 5" xfId="3005"/>
    <cellStyle name="60% - 强调文字颜色 4 20" xfId="1108"/>
    <cellStyle name="60% - 强调文字颜色 4 20 2" xfId="1112"/>
    <cellStyle name="60% - 强调文字颜色 4 20 3" xfId="1116"/>
    <cellStyle name="60% - 强调文字颜色 4 20 4" xfId="1120"/>
    <cellStyle name="60% - 强调文字颜色 4 21" xfId="1132"/>
    <cellStyle name="60% - 强调文字颜色 4 21 2" xfId="383"/>
    <cellStyle name="60% - 强调文字颜色 4 21 3" xfId="1136"/>
    <cellStyle name="60% - 强调文字颜色 4 21 4" xfId="1143"/>
    <cellStyle name="60% - 强调文字颜色 4 22" xfId="1156"/>
    <cellStyle name="60% - 强调文字颜色 4 22 2" xfId="1162"/>
    <cellStyle name="60% - 强调文字颜色 4 22 3" xfId="1168"/>
    <cellStyle name="60% - 强调文字颜色 4 22 4" xfId="1174"/>
    <cellStyle name="60% - 强调文字颜色 4 23" xfId="1186"/>
    <cellStyle name="60% - 强调文字颜色 4 23 2" xfId="17"/>
    <cellStyle name="60% - 强调文字颜色 4 23 3" xfId="1194"/>
    <cellStyle name="60% - 强调文字颜色 4 23 4" xfId="1202"/>
    <cellStyle name="60% - 强调文字颜色 4 24" xfId="426"/>
    <cellStyle name="60% - 强调文字颜色 4 25" xfId="440"/>
    <cellStyle name="60% - 强调文字颜色 4 26" xfId="451"/>
    <cellStyle name="60% - 强调文字颜色 4 27" xfId="117"/>
    <cellStyle name="60% - 强调文字颜色 4 28" xfId="91"/>
    <cellStyle name="60% - 强调文字颜色 4 29" xfId="136"/>
    <cellStyle name="60% - 强调文字颜色 4 3" xfId="3317"/>
    <cellStyle name="60% - 强调文字颜色 4 3 2" xfId="3319"/>
    <cellStyle name="60% - 强调文字颜色 4 3 3" xfId="3322"/>
    <cellStyle name="60% - 强调文字颜色 4 3 4" xfId="3324"/>
    <cellStyle name="60% - 强调文字颜色 4 30" xfId="439"/>
    <cellStyle name="60% - 强调文字颜色 4 31" xfId="450"/>
    <cellStyle name="60% - 强调文字颜色 4 32" xfId="116"/>
    <cellStyle name="60% - 强调文字颜色 4 33" xfId="90"/>
    <cellStyle name="60% - 强调文字颜色 4 34" xfId="135"/>
    <cellStyle name="60% - 强调文字颜色 4 35" xfId="148"/>
    <cellStyle name="60% - 强调文字颜色 4 36" xfId="165"/>
    <cellStyle name="60% - 强调文字颜色 4 37" xfId="184"/>
    <cellStyle name="60% - 强调文字颜色 4 4" xfId="3326"/>
    <cellStyle name="60% - 强调文字颜色 4 4 2" xfId="3329"/>
    <cellStyle name="60% - 强调文字颜色 4 4 3" xfId="3331"/>
    <cellStyle name="60% - 强调文字颜色 4 4 4" xfId="3333"/>
    <cellStyle name="60% - 强调文字颜色 4 5" xfId="3335"/>
    <cellStyle name="60% - 强调文字颜色 4 5 2" xfId="3337"/>
    <cellStyle name="60% - 强调文字颜色 4 5 3" xfId="3339"/>
    <cellStyle name="60% - 强调文字颜色 4 5 4" xfId="3341"/>
    <cellStyle name="60% - 强调文字颜色 4 6" xfId="3343"/>
    <cellStyle name="60% - 强调文字颜色 4 6 2" xfId="3346"/>
    <cellStyle name="60% - 强调文字颜色 4 6 3" xfId="2059"/>
    <cellStyle name="60% - 强调文字颜色 4 6 4" xfId="2064"/>
    <cellStyle name="60% - 强调文字颜色 4 7" xfId="3348"/>
    <cellStyle name="60% - 强调文字颜色 4 7 2" xfId="3351"/>
    <cellStyle name="60% - 强调文字颜色 4 7 3" xfId="2076"/>
    <cellStyle name="60% - 强调文字颜色 4 7 4" xfId="2080"/>
    <cellStyle name="60% - 强调文字颜色 4 8" xfId="3353"/>
    <cellStyle name="60% - 强调文字颜色 4 8 2" xfId="3356"/>
    <cellStyle name="60% - 强调文字颜色 4 8 3" xfId="2087"/>
    <cellStyle name="60% - 强调文字颜色 4 8 4" xfId="2091"/>
    <cellStyle name="60% - 强调文字颜色 4 9" xfId="3358"/>
    <cellStyle name="60% - 强调文字颜色 4 9 2" xfId="3363"/>
    <cellStyle name="60% - 强调文字颜色 4 9 3" xfId="2104"/>
    <cellStyle name="60% - 强调文字颜色 4 9 4" xfId="2110"/>
    <cellStyle name="60% - 强调文字颜色 5 10" xfId="932"/>
    <cellStyle name="60% - 强调文字颜色 5 10 2" xfId="3368"/>
    <cellStyle name="60% - 强调文字颜色 5 10 3" xfId="3370"/>
    <cellStyle name="60% - 强调文字颜色 5 10 4" xfId="3372"/>
    <cellStyle name="60% - 强调文字颜色 5 11" xfId="937"/>
    <cellStyle name="60% - 强调文字颜色 5 11 2" xfId="2809"/>
    <cellStyle name="60% - 强调文字颜色 5 11 3" xfId="2816"/>
    <cellStyle name="60% - 强调文字颜色 5 11 4" xfId="2823"/>
    <cellStyle name="60% - 强调文字颜色 5 12" xfId="941"/>
    <cellStyle name="60% - 强调文字颜色 5 12 2" xfId="1254"/>
    <cellStyle name="60% - 强调文字颜色 5 12 3" xfId="1258"/>
    <cellStyle name="60% - 强调文字颜色 5 12 4" xfId="1262"/>
    <cellStyle name="60% - 强调文字颜色 5 13" xfId="1272"/>
    <cellStyle name="60% - 强调文字颜色 5 13 2" xfId="1275"/>
    <cellStyle name="60% - 强调文字颜色 5 13 3" xfId="103"/>
    <cellStyle name="60% - 强调文字颜色 5 13 4" xfId="1280"/>
    <cellStyle name="60% - 强调文字颜色 5 14" xfId="1286"/>
    <cellStyle name="60% - 强调文字颜色 5 14 2" xfId="1289"/>
    <cellStyle name="60% - 强调文字颜色 5 14 3" xfId="1292"/>
    <cellStyle name="60% - 强调文字颜色 5 14 4" xfId="1297"/>
    <cellStyle name="60% - 强调文字颜色 5 15" xfId="1303"/>
    <cellStyle name="60% - 强调文字颜色 5 15 2" xfId="1307"/>
    <cellStyle name="60% - 强调文字颜色 5 15 3" xfId="1312"/>
    <cellStyle name="60% - 强调文字颜色 5 15 4" xfId="1316"/>
    <cellStyle name="60% - 强调文字颜色 5 16" xfId="1326"/>
    <cellStyle name="60% - 强调文字颜色 5 16 2" xfId="1340"/>
    <cellStyle name="60% - 强调文字颜色 5 16 3" xfId="1355"/>
    <cellStyle name="60% - 强调文字颜色 5 16 4" xfId="1370"/>
    <cellStyle name="60% - 强调文字颜色 5 17" xfId="1380"/>
    <cellStyle name="60% - 强调文字颜色 5 17 2" xfId="482"/>
    <cellStyle name="60% - 强调文字颜色 5 17 3" xfId="511"/>
    <cellStyle name="60% - 强调文字颜色 5 17 4" xfId="546"/>
    <cellStyle name="60% - 强调文字颜色 5 18" xfId="1394"/>
    <cellStyle name="60% - 强调文字颜色 5 18 2" xfId="1401"/>
    <cellStyle name="60% - 强调文字颜色 5 18 3" xfId="1408"/>
    <cellStyle name="60% - 强调文字颜色 5 18 4" xfId="1416"/>
    <cellStyle name="60% - 强调文字颜色 5 19" xfId="1429"/>
    <cellStyle name="60% - 强调文字颜色 5 19 2" xfId="1435"/>
    <cellStyle name="60% - 强调文字颜色 5 19 3" xfId="1440"/>
    <cellStyle name="60% - 强调文字颜色 5 19 4" xfId="1445"/>
    <cellStyle name="60% - 强调文字颜色 5 2" xfId="3374"/>
    <cellStyle name="60% - 强调文字颜色 5 2 2" xfId="3375"/>
    <cellStyle name="60% - 强调文字颜色 5 2 2 2" xfId="3376"/>
    <cellStyle name="60% - 强调文字颜色 5 2 2 3" xfId="1839"/>
    <cellStyle name="60% - 强调文字颜色 5 2 2 4" xfId="1844"/>
    <cellStyle name="60% - 强调文字颜色 5 2 3" xfId="3377"/>
    <cellStyle name="60% - 强调文字颜色 5 2 4" xfId="3378"/>
    <cellStyle name="60% - 强调文字颜色 5 2 5" xfId="3379"/>
    <cellStyle name="60% - 强调文字颜色 5 20" xfId="1304"/>
    <cellStyle name="60% - 强调文字颜色 5 20 2" xfId="1308"/>
    <cellStyle name="60% - 强调文字颜色 5 20 3" xfId="1313"/>
    <cellStyle name="60% - 强调文字颜色 5 20 4" xfId="1317"/>
    <cellStyle name="60% - 强调文字颜色 5 21" xfId="1327"/>
    <cellStyle name="60% - 强调文字颜色 5 21 2" xfId="1341"/>
    <cellStyle name="60% - 强调文字颜色 5 21 3" xfId="1356"/>
    <cellStyle name="60% - 强调文字颜色 5 21 4" xfId="1371"/>
    <cellStyle name="60% - 强调文字颜色 5 22" xfId="1381"/>
    <cellStyle name="60% - 强调文字颜色 5 22 2" xfId="483"/>
    <cellStyle name="60% - 强调文字颜色 5 22 3" xfId="512"/>
    <cellStyle name="60% - 强调文字颜色 5 22 4" xfId="547"/>
    <cellStyle name="60% - 强调文字颜色 5 23" xfId="1395"/>
    <cellStyle name="60% - 强调文字颜色 5 23 2" xfId="1402"/>
    <cellStyle name="60% - 强调文字颜色 5 23 3" xfId="1409"/>
    <cellStyle name="60% - 强调文字颜色 5 23 4" xfId="1417"/>
    <cellStyle name="60% - 强调文字颜色 5 24" xfId="1430"/>
    <cellStyle name="60% - 强调文字颜色 5 25" xfId="1455"/>
    <cellStyle name="60% - 强调文字颜色 5 26" xfId="330"/>
    <cellStyle name="60% - 强调文字颜色 5 27" xfId="1483"/>
    <cellStyle name="60% - 强调文字颜色 5 28" xfId="11"/>
    <cellStyle name="60% - 强调文字颜色 5 29" xfId="718"/>
    <cellStyle name="60% - 强调文字颜色 5 3" xfId="3380"/>
    <cellStyle name="60% - 强调文字颜色 5 3 2" xfId="3382"/>
    <cellStyle name="60% - 强调文字颜色 5 3 3" xfId="3385"/>
    <cellStyle name="60% - 强调文字颜色 5 3 4" xfId="3388"/>
    <cellStyle name="60% - 强调文字颜色 5 30" xfId="1456"/>
    <cellStyle name="60% - 强调文字颜色 5 31" xfId="329"/>
    <cellStyle name="60% - 强调文字颜色 5 32" xfId="1484"/>
    <cellStyle name="60% - 强调文字颜色 5 33" xfId="12"/>
    <cellStyle name="60% - 强调文字颜色 5 34" xfId="719"/>
    <cellStyle name="60% - 强调文字颜色 5 35" xfId="732"/>
    <cellStyle name="60% - 强调文字颜色 5 36" xfId="1051"/>
    <cellStyle name="60% - 强调文字颜色 5 37" xfId="1060"/>
    <cellStyle name="60% - 强调文字颜色 5 4" xfId="3393"/>
    <cellStyle name="60% - 强调文字颜色 5 4 2" xfId="3395"/>
    <cellStyle name="60% - 强调文字颜色 5 4 3" xfId="3397"/>
    <cellStyle name="60% - 强调文字颜色 5 4 4" xfId="3399"/>
    <cellStyle name="60% - 强调文字颜色 5 5" xfId="3400"/>
    <cellStyle name="60% - 强调文字颜色 5 5 2" xfId="3401"/>
    <cellStyle name="60% - 强调文字颜色 5 5 3" xfId="3402"/>
    <cellStyle name="60% - 强调文字颜色 5 5 4" xfId="3403"/>
    <cellStyle name="60% - 强调文字颜色 5 6" xfId="3404"/>
    <cellStyle name="60% - 强调文字颜色 5 6 2" xfId="3405"/>
    <cellStyle name="60% - 强调文字颜色 5 6 3" xfId="3406"/>
    <cellStyle name="60% - 强调文字颜色 5 6 4" xfId="3407"/>
    <cellStyle name="60% - 强调文字颜色 5 7" xfId="3408"/>
    <cellStyle name="60% - 强调文字颜色 5 7 2" xfId="3409"/>
    <cellStyle name="60% - 强调文字颜色 5 7 3" xfId="3411"/>
    <cellStyle name="60% - 强调文字颜色 5 7 4" xfId="3413"/>
    <cellStyle name="60% - 强调文字颜色 5 8" xfId="3414"/>
    <cellStyle name="60% - 强调文字颜色 5 8 2" xfId="3415"/>
    <cellStyle name="60% - 强调文字颜色 5 8 3" xfId="3416"/>
    <cellStyle name="60% - 强调文字颜色 5 8 4" xfId="3419"/>
    <cellStyle name="60% - 强调文字颜色 5 9" xfId="3420"/>
    <cellStyle name="60% - 强调文字颜色 5 9 2" xfId="3422"/>
    <cellStyle name="60% - 强调文字颜色 5 9 3" xfId="3423"/>
    <cellStyle name="60% - 强调文字颜色 5 9 4" xfId="3424"/>
    <cellStyle name="60% - 强调文字颜色 6 10" xfId="502"/>
    <cellStyle name="60% - 强调文字颜色 6 10 2" xfId="3426"/>
    <cellStyle name="60% - 强调文字颜色 6 10 3" xfId="3430"/>
    <cellStyle name="60% - 强调文字颜色 6 10 4" xfId="3432"/>
    <cellStyle name="60% - 强调文字颜色 6 11" xfId="1030"/>
    <cellStyle name="60% - 强调文字颜色 6 11 2" xfId="2882"/>
    <cellStyle name="60% - 强调文字颜色 6 11 3" xfId="2885"/>
    <cellStyle name="60% - 强调文字颜色 6 11 4" xfId="2889"/>
    <cellStyle name="60% - 强调文字颜色 6 12" xfId="1516"/>
    <cellStyle name="60% - 强调文字颜色 6 12 2" xfId="1520"/>
    <cellStyle name="60% - 强调文字颜色 6 12 3" xfId="422"/>
    <cellStyle name="60% - 强调文字颜色 6 12 4" xfId="463"/>
    <cellStyle name="60% - 强调文字颜色 6 13" xfId="1526"/>
    <cellStyle name="60% - 强调文字颜色 6 13 2" xfId="1530"/>
    <cellStyle name="60% - 强调文字颜色 6 13 3" xfId="489"/>
    <cellStyle name="60% - 强调文字颜色 6 13 4" xfId="495"/>
    <cellStyle name="60% - 强调文字颜色 6 14" xfId="1536"/>
    <cellStyle name="60% - 强调文字颜色 6 14 2" xfId="1544"/>
    <cellStyle name="60% - 强调文字颜色 6 14 3" xfId="522"/>
    <cellStyle name="60% - 强调文字颜色 6 14 4" xfId="532"/>
    <cellStyle name="60% - 强调文字颜色 6 15" xfId="1548"/>
    <cellStyle name="60% - 强调文字颜色 6 15 2" xfId="578"/>
    <cellStyle name="60% - 强调文字颜色 6 15 3" xfId="551"/>
    <cellStyle name="60% - 强调文字颜色 6 15 4" xfId="560"/>
    <cellStyle name="60% - 强调文字颜色 6 16" xfId="1560"/>
    <cellStyle name="60% - 强调文字颜色 6 16 2" xfId="1572"/>
    <cellStyle name="60% - 强调文字颜色 6 16 3" xfId="1579"/>
    <cellStyle name="60% - 强调文字颜色 6 16 4" xfId="1586"/>
    <cellStyle name="60% - 强调文字颜色 6 17" xfId="1594"/>
    <cellStyle name="60% - 强调文字颜色 6 17 2" xfId="1604"/>
    <cellStyle name="60% - 强调文字颜色 6 17 3" xfId="343"/>
    <cellStyle name="60% - 强调文字颜色 6 17 4" xfId="1610"/>
    <cellStyle name="60% - 强调文字颜色 6 18" xfId="83"/>
    <cellStyle name="60% - 强调文字颜色 6 18 2" xfId="29"/>
    <cellStyle name="60% - 强调文字颜色 6 18 3" xfId="156"/>
    <cellStyle name="60% - 强调文字颜色 6 18 4" xfId="172"/>
    <cellStyle name="60% - 强调文字颜色 6 19" xfId="1618"/>
    <cellStyle name="60% - 强调文字颜色 6 19 2" xfId="880"/>
    <cellStyle name="60% - 强调文字颜色 6 19 3" xfId="901"/>
    <cellStyle name="60% - 强调文字颜色 6 19 4" xfId="949"/>
    <cellStyle name="60% - 强调文字颜色 6 2" xfId="3434"/>
    <cellStyle name="60% - 强调文字颜色 6 2 2" xfId="3435"/>
    <cellStyle name="60% - 强调文字颜色 6 2 2 2" xfId="3436"/>
    <cellStyle name="60% - 强调文字颜色 6 2 2 3" xfId="3441"/>
    <cellStyle name="60% - 强调文字颜色 6 2 2 4" xfId="3443"/>
    <cellStyle name="60% - 强调文字颜色 6 2 3" xfId="3444"/>
    <cellStyle name="60% - 强调文字颜色 6 2 4" xfId="3445"/>
    <cellStyle name="60% - 强调文字颜色 6 2 5" xfId="3446"/>
    <cellStyle name="60% - 强调文字颜色 6 20" xfId="1549"/>
    <cellStyle name="60% - 强调文字颜色 6 20 2" xfId="579"/>
    <cellStyle name="60% - 强调文字颜色 6 20 3" xfId="552"/>
    <cellStyle name="60% - 强调文字颜色 6 20 4" xfId="561"/>
    <cellStyle name="60% - 强调文字颜色 6 21" xfId="1561"/>
    <cellStyle name="60% - 强调文字颜色 6 21 2" xfId="1573"/>
    <cellStyle name="60% - 强调文字颜色 6 21 3" xfId="1580"/>
    <cellStyle name="60% - 强调文字颜色 6 21 4" xfId="1587"/>
    <cellStyle name="60% - 强调文字颜色 6 22" xfId="1595"/>
    <cellStyle name="60% - 强调文字颜色 6 22 2" xfId="1605"/>
    <cellStyle name="60% - 强调文字颜色 6 22 3" xfId="342"/>
    <cellStyle name="60% - 强调文字颜色 6 22 4" xfId="1611"/>
    <cellStyle name="60% - 强调文字颜色 6 23" xfId="82"/>
    <cellStyle name="60% - 强调文字颜色 6 23 2" xfId="28"/>
    <cellStyle name="60% - 强调文字颜色 6 23 3" xfId="155"/>
    <cellStyle name="60% - 强调文字颜色 6 23 4" xfId="171"/>
    <cellStyle name="60% - 强调文字颜色 6 24" xfId="1619"/>
    <cellStyle name="60% - 强调文字颜色 6 25" xfId="1622"/>
    <cellStyle name="60% - 强调文字颜色 6 26" xfId="1639"/>
    <cellStyle name="60% - 强调文字颜色 6 27" xfId="1668"/>
    <cellStyle name="60% - 强调文字颜色 6 28" xfId="1679"/>
    <cellStyle name="60% - 强调文字颜色 6 29" xfId="1688"/>
    <cellStyle name="60% - 强调文字颜色 6 3" xfId="3447"/>
    <cellStyle name="60% - 强调文字颜色 6 3 2" xfId="3448"/>
    <cellStyle name="60% - 强调文字颜色 6 3 3" xfId="3449"/>
    <cellStyle name="60% - 强调文字颜色 6 3 4" xfId="3450"/>
    <cellStyle name="60% - 强调文字颜色 6 30" xfId="1623"/>
    <cellStyle name="60% - 强调文字颜色 6 31" xfId="1640"/>
    <cellStyle name="60% - 强调文字颜色 6 32" xfId="1669"/>
    <cellStyle name="60% - 强调文字颜色 6 33" xfId="1680"/>
    <cellStyle name="60% - 强调文字颜色 6 34" xfId="1689"/>
    <cellStyle name="60% - 强调文字颜色 6 35" xfId="1696"/>
    <cellStyle name="60% - 强调文字颜色 6 36" xfId="1702"/>
    <cellStyle name="60% - 强调文字颜色 6 37" xfId="1720"/>
    <cellStyle name="60% - 强调文字颜色 6 4" xfId="3451"/>
    <cellStyle name="60% - 强调文字颜色 6 4 2" xfId="3452"/>
    <cellStyle name="60% - 强调文字颜色 6 4 3" xfId="3453"/>
    <cellStyle name="60% - 强调文字颜色 6 4 4" xfId="3454"/>
    <cellStyle name="60% - 强调文字颜色 6 5" xfId="3455"/>
    <cellStyle name="60% - 强调文字颜色 6 5 2" xfId="164"/>
    <cellStyle name="60% - 强调文字颜色 6 5 3" xfId="180"/>
    <cellStyle name="60% - 强调文字颜色 6 5 4" xfId="3456"/>
    <cellStyle name="60% - 强调文字颜色 6 6" xfId="3457"/>
    <cellStyle name="60% - 强调文字颜色 6 6 2" xfId="3458"/>
    <cellStyle name="60% - 强调文字颜色 6 6 3" xfId="3460"/>
    <cellStyle name="60% - 强调文字颜色 6 6 4" xfId="3461"/>
    <cellStyle name="60% - 强调文字颜色 6 7" xfId="3462"/>
    <cellStyle name="60% - 强调文字颜色 6 7 2" xfId="3463"/>
    <cellStyle name="60% - 强调文字颜色 6 7 3" xfId="3464"/>
    <cellStyle name="60% - 强调文字颜色 6 7 4" xfId="3465"/>
    <cellStyle name="60% - 强调文字颜色 6 8" xfId="3469"/>
    <cellStyle name="60% - 强调文字颜色 6 8 2" xfId="3470"/>
    <cellStyle name="60% - 强调文字颜色 6 8 3" xfId="3473"/>
    <cellStyle name="60% - 强调文字颜色 6 8 4" xfId="3476"/>
    <cellStyle name="60% - 强调文字颜色 6 9" xfId="3478"/>
    <cellStyle name="60% - 强调文字颜色 6 9 2" xfId="3480"/>
    <cellStyle name="60% - 强调文字颜色 6 9 3" xfId="3485"/>
    <cellStyle name="60% - 强调文字颜色 6 9 4" xfId="3487"/>
    <cellStyle name="6mal" xfId="3488"/>
    <cellStyle name="Accent1" xfId="3489"/>
    <cellStyle name="Accent1 - 20%" xfId="594"/>
    <cellStyle name="Accent1 - 20% 2" xfId="598"/>
    <cellStyle name="Accent1 - 20% 3" xfId="602"/>
    <cellStyle name="Accent1 - 20% 4" xfId="608"/>
    <cellStyle name="Accent1 - 40%" xfId="3491"/>
    <cellStyle name="Accent1 - 40% 2" xfId="3492"/>
    <cellStyle name="Accent1 - 40% 3" xfId="3493"/>
    <cellStyle name="Accent1 - 40% 4" xfId="3494"/>
    <cellStyle name="Accent1 - 60%" xfId="3495"/>
    <cellStyle name="Accent1 - 60% 2" xfId="3496"/>
    <cellStyle name="Accent1 - 60% 3" xfId="3497"/>
    <cellStyle name="Accent1 - 60% 4" xfId="524"/>
    <cellStyle name="Accent1 2" xfId="3498"/>
    <cellStyle name="Accent1 3" xfId="3499"/>
    <cellStyle name="Accent1 4" xfId="3500"/>
    <cellStyle name="Accent2" xfId="3502"/>
    <cellStyle name="Accent2 - 20%" xfId="3504"/>
    <cellStyle name="Accent2 - 20% 2" xfId="3505"/>
    <cellStyle name="Accent2 - 20% 3" xfId="3506"/>
    <cellStyle name="Accent2 - 20% 4" xfId="3510"/>
    <cellStyle name="Accent2 - 40%" xfId="27"/>
    <cellStyle name="Accent2 - 40% 2" xfId="3513"/>
    <cellStyle name="Accent2 - 40% 3" xfId="3514"/>
    <cellStyle name="Accent2 - 40% 4" xfId="3515"/>
    <cellStyle name="Accent2 - 60%" xfId="3516"/>
    <cellStyle name="Accent2 - 60% 2" xfId="3517"/>
    <cellStyle name="Accent2 - 60% 3" xfId="3518"/>
    <cellStyle name="Accent2 - 60% 4" xfId="3519"/>
    <cellStyle name="Accent2 2" xfId="3520"/>
    <cellStyle name="Accent2 3" xfId="3521"/>
    <cellStyle name="Accent2 4" xfId="3522"/>
    <cellStyle name="Accent3" xfId="3524"/>
    <cellStyle name="Accent3 - 20%" xfId="3529"/>
    <cellStyle name="Accent3 - 20% 2" xfId="3532"/>
    <cellStyle name="Accent3 - 20% 3" xfId="3534"/>
    <cellStyle name="Accent3 - 20% 4" xfId="3537"/>
    <cellStyle name="Accent3 - 40%" xfId="3540"/>
    <cellStyle name="Accent3 - 40% 2" xfId="3544"/>
    <cellStyle name="Accent3 - 40% 3" xfId="3546"/>
    <cellStyle name="Accent3 - 40% 4" xfId="3548"/>
    <cellStyle name="Accent3 - 60%" xfId="3550"/>
    <cellStyle name="Accent3 - 60% 2" xfId="3554"/>
    <cellStyle name="Accent3 - 60% 3" xfId="3557"/>
    <cellStyle name="Accent3 - 60% 4" xfId="3560"/>
    <cellStyle name="Accent3 2" xfId="3562"/>
    <cellStyle name="Accent3 3" xfId="3566"/>
    <cellStyle name="Accent3 4" xfId="3570"/>
    <cellStyle name="Accent4" xfId="3574"/>
    <cellStyle name="Accent4 - 20%" xfId="3575"/>
    <cellStyle name="Accent4 - 20% 2" xfId="3578"/>
    <cellStyle name="Accent4 - 20% 3" xfId="3282"/>
    <cellStyle name="Accent4 - 20% 4" xfId="3286"/>
    <cellStyle name="Accent4 - 40%" xfId="3579"/>
    <cellStyle name="Accent4 - 40% 2" xfId="3359"/>
    <cellStyle name="Accent4 - 40% 3" xfId="3410"/>
    <cellStyle name="Accent4 - 40% 4" xfId="3412"/>
    <cellStyle name="Accent4 - 60%" xfId="3581"/>
    <cellStyle name="Accent4 - 60% 2" xfId="3584"/>
    <cellStyle name="Accent4 - 60% 3" xfId="3586"/>
    <cellStyle name="Accent4 - 60% 4" xfId="3589"/>
    <cellStyle name="Accent4 2" xfId="3590"/>
    <cellStyle name="Accent4 3" xfId="3591"/>
    <cellStyle name="Accent4 4" xfId="3592"/>
    <cellStyle name="Accent5" xfId="3594"/>
    <cellStyle name="Accent5 - 20%" xfId="3599"/>
    <cellStyle name="Accent5 - 20% 2" xfId="3600"/>
    <cellStyle name="Accent5 - 20% 3" xfId="3601"/>
    <cellStyle name="Accent5 - 20% 4" xfId="3604"/>
    <cellStyle name="Accent5 - 40%" xfId="3608"/>
    <cellStyle name="Accent5 - 40% 2" xfId="3609"/>
    <cellStyle name="Accent5 - 40% 3" xfId="3611"/>
    <cellStyle name="Accent5 - 40% 4" xfId="3612"/>
    <cellStyle name="Accent5 - 60%" xfId="3614"/>
    <cellStyle name="Accent5 - 60% 2" xfId="3615"/>
    <cellStyle name="Accent5 - 60% 3" xfId="3616"/>
    <cellStyle name="Accent5 - 60% 4" xfId="997"/>
    <cellStyle name="Accent5 2" xfId="3617"/>
    <cellStyle name="Accent5 3" xfId="3618"/>
    <cellStyle name="Accent5 4" xfId="3619"/>
    <cellStyle name="Accent6" xfId="3621"/>
    <cellStyle name="Accent6 - 20%" xfId="1251"/>
    <cellStyle name="Accent6 - 20% 2" xfId="3627"/>
    <cellStyle name="Accent6 - 20% 3" xfId="2181"/>
    <cellStyle name="Accent6 - 20% 4" xfId="2187"/>
    <cellStyle name="Accent6 - 40%" xfId="3631"/>
    <cellStyle name="Accent6 - 40% 2" xfId="3635"/>
    <cellStyle name="Accent6 - 40% 3" xfId="3637"/>
    <cellStyle name="Accent6 - 40% 4" xfId="3639"/>
    <cellStyle name="Accent6 - 60%" xfId="3641"/>
    <cellStyle name="Accent6 - 60% 2" xfId="3642"/>
    <cellStyle name="Accent6 - 60% 3" xfId="3643"/>
    <cellStyle name="Accent6 - 60% 4" xfId="3644"/>
    <cellStyle name="Accent6 2" xfId="3645"/>
    <cellStyle name="Accent6 3" xfId="3646"/>
    <cellStyle name="Accent6 4" xfId="3647"/>
    <cellStyle name="args.style" xfId="3648"/>
    <cellStyle name="Bad" xfId="256"/>
    <cellStyle name="Bad 2" xfId="3652"/>
    <cellStyle name="Bad 3" xfId="3653"/>
    <cellStyle name="Bad 4" xfId="3654"/>
    <cellStyle name="C|‰" xfId="893"/>
    <cellStyle name="C|‰ 2" xfId="271"/>
    <cellStyle name="C|‰ 3" xfId="220"/>
    <cellStyle name="C|‰ 4" xfId="244"/>
    <cellStyle name="Calc Currency (0)" xfId="3655"/>
    <cellStyle name="Calc Currency (0) 2" xfId="3112"/>
    <cellStyle name="Calc Currency (0) 3" xfId="3657"/>
    <cellStyle name="Calc Currency (0) 4" xfId="3659"/>
    <cellStyle name="Calculation" xfId="2314"/>
    <cellStyle name="Calculation 2" xfId="3660"/>
    <cellStyle name="Calculation 3" xfId="3661"/>
    <cellStyle name="Calculation 4" xfId="3662"/>
    <cellStyle name="Check Cell" xfId="3663"/>
    <cellStyle name="Check Cell 2" xfId="3665"/>
    <cellStyle name="Check Cell 3" xfId="3668"/>
    <cellStyle name="Check Cell 4" xfId="3672"/>
    <cellStyle name="Comma [0]_ SG&amp;A Bridge " xfId="3674"/>
    <cellStyle name="comma zerodec" xfId="3676"/>
    <cellStyle name="Comma_ SG&amp;A Bridge " xfId="3677"/>
    <cellStyle name="Currency [0]_ SG&amp;A Bridge " xfId="3102"/>
    <cellStyle name="Currency_ SG&amp;A Bridge " xfId="3678"/>
    <cellStyle name="Currency1" xfId="504"/>
    <cellStyle name="Date" xfId="3682"/>
    <cellStyle name="Dollar (zero dec)" xfId="3683"/>
    <cellStyle name="Explanatory Text" xfId="3038"/>
    <cellStyle name="Explanatory Text 2" xfId="3687"/>
    <cellStyle name="Explanatory Text 3" xfId="3691"/>
    <cellStyle name="Explanatory Text 4" xfId="3695"/>
    <cellStyle name="Good" xfId="3696"/>
    <cellStyle name="Good 2" xfId="3702"/>
    <cellStyle name="Good 3" xfId="3704"/>
    <cellStyle name="Good 4" xfId="3706"/>
    <cellStyle name="Grey" xfId="413"/>
    <cellStyle name="Header1" xfId="3708"/>
    <cellStyle name="Header1 2" xfId="3713"/>
    <cellStyle name="Header1 3" xfId="3714"/>
    <cellStyle name="Header1 4" xfId="3715"/>
    <cellStyle name="Header2" xfId="3717"/>
    <cellStyle name="Header2 2" xfId="3720"/>
    <cellStyle name="Header2 2 2" xfId="3722"/>
    <cellStyle name="Header2 2 3" xfId="3724"/>
    <cellStyle name="Header2 2 4" xfId="3726"/>
    <cellStyle name="Header2 2 5" xfId="3728"/>
    <cellStyle name="Header2 2 6" xfId="3730"/>
    <cellStyle name="Header2 3" xfId="3731"/>
    <cellStyle name="Header2 3 2" xfId="3734"/>
    <cellStyle name="Header2 3 3" xfId="3738"/>
    <cellStyle name="Header2 3 4" xfId="3742"/>
    <cellStyle name="Header2 3 5" xfId="3747"/>
    <cellStyle name="Header2 3 6" xfId="3751"/>
    <cellStyle name="Header2 4" xfId="3755"/>
    <cellStyle name="Header2 4 2" xfId="3757"/>
    <cellStyle name="Header2 4 3" xfId="3759"/>
    <cellStyle name="Header2 4 4" xfId="3761"/>
    <cellStyle name="Header2 4 5" xfId="3666"/>
    <cellStyle name="Header2 4 6" xfId="3669"/>
    <cellStyle name="Header2 5" xfId="3762"/>
    <cellStyle name="Header2 6" xfId="3763"/>
    <cellStyle name="Header2 7" xfId="3764"/>
    <cellStyle name="Header2 8" xfId="3766"/>
    <cellStyle name="Header2 9" xfId="3769"/>
    <cellStyle name="Heading 1" xfId="2093"/>
    <cellStyle name="Heading 1 2" xfId="3772"/>
    <cellStyle name="Heading 1 3" xfId="3774"/>
    <cellStyle name="Heading 1 4" xfId="3776"/>
    <cellStyle name="Heading 2" xfId="2099"/>
    <cellStyle name="Heading 2 2" xfId="3783"/>
    <cellStyle name="Heading 2 3" xfId="3784"/>
    <cellStyle name="Heading 2 4" xfId="3786"/>
    <cellStyle name="Heading 3" xfId="3788"/>
    <cellStyle name="Heading 3 2" xfId="191"/>
    <cellStyle name="Heading 3 3" xfId="3789"/>
    <cellStyle name="Heading 3 4" xfId="3790"/>
    <cellStyle name="Heading 4" xfId="2789"/>
    <cellStyle name="Heading 4 2" xfId="3793"/>
    <cellStyle name="Heading 4 3" xfId="3796"/>
    <cellStyle name="Heading 4 4" xfId="3800"/>
    <cellStyle name="Input" xfId="3801"/>
    <cellStyle name="Input [yellow]" xfId="3802"/>
    <cellStyle name="Input [yellow] 2" xfId="3806"/>
    <cellStyle name="Input 2" xfId="3807"/>
    <cellStyle name="Input 3" xfId="3812"/>
    <cellStyle name="Input 4" xfId="3813"/>
    <cellStyle name="Input Cells" xfId="3814"/>
    <cellStyle name="Linked Cell" xfId="3815"/>
    <cellStyle name="Linked Cell 2" xfId="3817"/>
    <cellStyle name="Linked Cell 3" xfId="3818"/>
    <cellStyle name="Linked Cell 4" xfId="3819"/>
    <cellStyle name="Linked Cells" xfId="3821"/>
    <cellStyle name="Millares [0]_96 Risk" xfId="3822"/>
    <cellStyle name="Millares_96 Risk" xfId="3823"/>
    <cellStyle name="Milliers [0]_!!!GO" xfId="3824"/>
    <cellStyle name="Milliers_!!!GO" xfId="3825"/>
    <cellStyle name="Moneda [0]_96 Risk" xfId="3828"/>
    <cellStyle name="Moneda_96 Risk" xfId="3829"/>
    <cellStyle name="Mon閠aire [0]_!!!GO" xfId="2868"/>
    <cellStyle name="Mon閠aire_!!!GO" xfId="2114"/>
    <cellStyle name="Neutral" xfId="3831"/>
    <cellStyle name="Neutral 2" xfId="3837"/>
    <cellStyle name="Neutral 3" xfId="3841"/>
    <cellStyle name="Neutral 4" xfId="3845"/>
    <cellStyle name="New Times Roman" xfId="3848"/>
    <cellStyle name="no dec" xfId="2232"/>
    <cellStyle name="Normal - Style1" xfId="2294"/>
    <cellStyle name="Normal - Style1 2" xfId="2297"/>
    <cellStyle name="Normal - Style1 3" xfId="2299"/>
    <cellStyle name="Normal - Style1 4" xfId="325"/>
    <cellStyle name="Normal_ SG&amp;A Bridge " xfId="3849"/>
    <cellStyle name="Note" xfId="3851"/>
    <cellStyle name="Note 2" xfId="3853"/>
    <cellStyle name="Note 3" xfId="3857"/>
    <cellStyle name="Note 4" xfId="3858"/>
    <cellStyle name="Output" xfId="3860"/>
    <cellStyle name="Output 2" xfId="3863"/>
    <cellStyle name="Output 3" xfId="3866"/>
    <cellStyle name="Output 4" xfId="3869"/>
    <cellStyle name="per.style" xfId="3025"/>
    <cellStyle name="Percent [2]" xfId="3870"/>
    <cellStyle name="Percent [2] 2" xfId="395"/>
    <cellStyle name="Percent [2] 3" xfId="3873"/>
    <cellStyle name="Percent [2] 4" xfId="3875"/>
    <cellStyle name="Percent_!!!GO" xfId="3879"/>
    <cellStyle name="Pourcentage_pldt" xfId="3856"/>
    <cellStyle name="PSChar" xfId="145"/>
    <cellStyle name="PSChar 2" xfId="3881"/>
    <cellStyle name="PSChar 3" xfId="3882"/>
    <cellStyle name="PSChar 4" xfId="3885"/>
    <cellStyle name="PSDate" xfId="3886"/>
    <cellStyle name="PSDate 2" xfId="3887"/>
    <cellStyle name="PSDate 3" xfId="3888"/>
    <cellStyle name="PSDate 4" xfId="3889"/>
    <cellStyle name="PSDec" xfId="3890"/>
    <cellStyle name="PSDec 2" xfId="3697"/>
    <cellStyle name="PSDec 3" xfId="3894"/>
    <cellStyle name="PSDec 4" xfId="3899"/>
    <cellStyle name="PSHeading" xfId="3901"/>
    <cellStyle name="PSHeading 10" xfId="3903"/>
    <cellStyle name="PSHeading 2" xfId="3907"/>
    <cellStyle name="PSHeading 3" xfId="3917"/>
    <cellStyle name="PSHeading 4" xfId="3924"/>
    <cellStyle name="PSHeading 5" xfId="3931"/>
    <cellStyle name="PSHeading 6" xfId="3936"/>
    <cellStyle name="PSHeading 7" xfId="3939"/>
    <cellStyle name="PSHeading 8" xfId="3555"/>
    <cellStyle name="PSHeading 9" xfId="3558"/>
    <cellStyle name="PSInt" xfId="3941"/>
    <cellStyle name="PSInt 2" xfId="3942"/>
    <cellStyle name="PSInt 3" xfId="3943"/>
    <cellStyle name="PSInt 4" xfId="3944"/>
    <cellStyle name="PSSpacer" xfId="3587"/>
    <cellStyle name="PSSpacer 2" xfId="3061"/>
    <cellStyle name="PSSpacer 3" xfId="3064"/>
    <cellStyle name="PSSpacer 4" xfId="3945"/>
    <cellStyle name="sstot" xfId="3947"/>
    <cellStyle name="Standard_AREAS" xfId="3949"/>
    <cellStyle name="t" xfId="3884"/>
    <cellStyle name="t_HVAC Equipment (3)" xfId="3952"/>
    <cellStyle name="Title" xfId="1006"/>
    <cellStyle name="Title 2" xfId="3955"/>
    <cellStyle name="Title 3" xfId="3959"/>
    <cellStyle name="Title 4" xfId="3964"/>
    <cellStyle name="Total" xfId="3967"/>
    <cellStyle name="Total 2" xfId="3968"/>
    <cellStyle name="Total 3" xfId="3970"/>
    <cellStyle name="Total 4" xfId="3973"/>
    <cellStyle name="Warning Text" xfId="3974"/>
    <cellStyle name="Warning Text 2" xfId="3975"/>
    <cellStyle name="Warning Text 3" xfId="3976"/>
    <cellStyle name="Warning Text 4" xfId="3977"/>
    <cellStyle name="百分比" xfId="44" builtinId="5"/>
    <cellStyle name="百分比 2" xfId="3979"/>
    <cellStyle name="百分比 2 10" xfId="1221"/>
    <cellStyle name="百分比 2 10 2" xfId="3982"/>
    <cellStyle name="百分比 2 10 3" xfId="965"/>
    <cellStyle name="百分比 2 10 4" xfId="976"/>
    <cellStyle name="百分比 2 11" xfId="1223"/>
    <cellStyle name="百分比 2 11 2" xfId="3984"/>
    <cellStyle name="百分比 2 11 3" xfId="1490"/>
    <cellStyle name="百分比 2 11 4" xfId="1492"/>
    <cellStyle name="百分比 2 12" xfId="1225"/>
    <cellStyle name="百分比 2 13" xfId="3986"/>
    <cellStyle name="百分比 2 14" xfId="3987"/>
    <cellStyle name="百分比 2 2" xfId="3991"/>
    <cellStyle name="百分比 2 2 2" xfId="3994"/>
    <cellStyle name="百分比 2 2 3" xfId="3998"/>
    <cellStyle name="百分比 2 2 4" xfId="4001"/>
    <cellStyle name="百分比 2 3" xfId="4003"/>
    <cellStyle name="百分比 2 3 2" xfId="4006"/>
    <cellStyle name="百分比 2 3 3" xfId="4009"/>
    <cellStyle name="百分比 2 3 4" xfId="4012"/>
    <cellStyle name="百分比 2 4" xfId="4015"/>
    <cellStyle name="百分比 2 4 2" xfId="4016"/>
    <cellStyle name="百分比 2 4 3" xfId="4017"/>
    <cellStyle name="百分比 2 4 4" xfId="4019"/>
    <cellStyle name="百分比 2 5" xfId="4022"/>
    <cellStyle name="百分比 2 5 2" xfId="4023"/>
    <cellStyle name="百分比 2 5 3" xfId="4024"/>
    <cellStyle name="百分比 2 5 4" xfId="4025"/>
    <cellStyle name="百分比 2 6" xfId="4029"/>
    <cellStyle name="百分比 2 6 2" xfId="4030"/>
    <cellStyle name="百分比 2 6 3" xfId="3902"/>
    <cellStyle name="百分比 2 6 4" xfId="4031"/>
    <cellStyle name="百分比 2 7" xfId="4034"/>
    <cellStyle name="百分比 2 7 2" xfId="3871"/>
    <cellStyle name="百分比 2 7 3" xfId="4035"/>
    <cellStyle name="百分比 2 7 4" xfId="4036"/>
    <cellStyle name="百分比 2 8" xfId="4039"/>
    <cellStyle name="百分比 2 8 2" xfId="25"/>
    <cellStyle name="百分比 2 8 3" xfId="4040"/>
    <cellStyle name="百分比 2 8 4" xfId="4041"/>
    <cellStyle name="百分比 2 9" xfId="4042"/>
    <cellStyle name="百分比 2 9 2" xfId="4043"/>
    <cellStyle name="百分比 2 9 3" xfId="4044"/>
    <cellStyle name="百分比 2 9 4" xfId="4045"/>
    <cellStyle name="百分比 3" xfId="4051"/>
    <cellStyle name="百分比 3 2" xfId="4053"/>
    <cellStyle name="百分比 3 3" xfId="4054"/>
    <cellStyle name="百分比 3 4" xfId="4055"/>
    <cellStyle name="捠壿 [0.00]_PRODUCT DETAIL Q1" xfId="1508"/>
    <cellStyle name="捠壿_PRODUCT DETAIL Q1" xfId="4056"/>
    <cellStyle name="编号" xfId="4059"/>
    <cellStyle name="标题 1 10" xfId="4060"/>
    <cellStyle name="标题 1 10 2" xfId="2101"/>
    <cellStyle name="标题 1 10 3" xfId="2116"/>
    <cellStyle name="标题 1 10 4" xfId="2126"/>
    <cellStyle name="标题 1 11" xfId="4062"/>
    <cellStyle name="标题 1 11 2" xfId="4064"/>
    <cellStyle name="标题 1 11 3" xfId="4065"/>
    <cellStyle name="标题 1 11 4" xfId="4066"/>
    <cellStyle name="标题 1 12" xfId="3564"/>
    <cellStyle name="标题 1 12 2" xfId="4067"/>
    <cellStyle name="标题 1 12 3" xfId="4068"/>
    <cellStyle name="标题 1 12 4" xfId="4070"/>
    <cellStyle name="标题 1 13" xfId="3568"/>
    <cellStyle name="标题 1 13 2" xfId="3313"/>
    <cellStyle name="标题 1 13 3" xfId="4071"/>
    <cellStyle name="标题 1 13 4" xfId="4073"/>
    <cellStyle name="标题 1 14" xfId="3572"/>
    <cellStyle name="标题 1 14 2" xfId="2721"/>
    <cellStyle name="标题 1 14 3" xfId="4074"/>
    <cellStyle name="标题 1 14 4" xfId="4075"/>
    <cellStyle name="标题 1 15" xfId="4077"/>
    <cellStyle name="标题 1 15 2" xfId="662"/>
    <cellStyle name="标题 1 15 3" xfId="4080"/>
    <cellStyle name="标题 1 15 4" xfId="4083"/>
    <cellStyle name="标题 1 16" xfId="4085"/>
    <cellStyle name="标题 1 16 2" xfId="1075"/>
    <cellStyle name="标题 1 16 3" xfId="4086"/>
    <cellStyle name="标题 1 16 4" xfId="4087"/>
    <cellStyle name="标题 1 17" xfId="4089"/>
    <cellStyle name="标题 1 17 2" xfId="1101"/>
    <cellStyle name="标题 1 17 3" xfId="4091"/>
    <cellStyle name="标题 1 17 4" xfId="4093"/>
    <cellStyle name="标题 1 18" xfId="4095"/>
    <cellStyle name="标题 1 18 2" xfId="1121"/>
    <cellStyle name="标题 1 18 3" xfId="4096"/>
    <cellStyle name="标题 1 18 4" xfId="4097"/>
    <cellStyle name="标题 1 19" xfId="4099"/>
    <cellStyle name="标题 1 19 2" xfId="1144"/>
    <cellStyle name="标题 1 19 3" xfId="4101"/>
    <cellStyle name="标题 1 19 4" xfId="4103"/>
    <cellStyle name="标题 1 2" xfId="1724"/>
    <cellStyle name="标题 1 2 2" xfId="4104"/>
    <cellStyle name="标题 1 2 2 2" xfId="4105"/>
    <cellStyle name="标题 1 2 2 3" xfId="4106"/>
    <cellStyle name="标题 1 2 2 4" xfId="78"/>
    <cellStyle name="标题 1 2 3" xfId="4107"/>
    <cellStyle name="标题 1 2 4" xfId="4108"/>
    <cellStyle name="标题 1 2 5" xfId="4109"/>
    <cellStyle name="标题 1 20" xfId="4076"/>
    <cellStyle name="标题 1 21" xfId="4084"/>
    <cellStyle name="标题 1 22" xfId="4088"/>
    <cellStyle name="标题 1 23" xfId="4094"/>
    <cellStyle name="标题 1 24" xfId="4098"/>
    <cellStyle name="标题 1 25" xfId="4111"/>
    <cellStyle name="标题 1 26" xfId="4113"/>
    <cellStyle name="标题 1 27" xfId="3471"/>
    <cellStyle name="标题 1 28" xfId="3474"/>
    <cellStyle name="标题 1 29" xfId="3477"/>
    <cellStyle name="标题 1 3" xfId="1727"/>
    <cellStyle name="标题 1 3 2" xfId="4114"/>
    <cellStyle name="标题 1 3 3" xfId="4115"/>
    <cellStyle name="标题 1 3 4" xfId="4116"/>
    <cellStyle name="标题 1 30" xfId="4110"/>
    <cellStyle name="标题 1 31" xfId="4112"/>
    <cellStyle name="标题 1 32" xfId="3472"/>
    <cellStyle name="标题 1 33" xfId="3475"/>
    <cellStyle name="标题 1 4" xfId="2694"/>
    <cellStyle name="标题 1 4 2" xfId="4117"/>
    <cellStyle name="标题 1 4 3" xfId="4118"/>
    <cellStyle name="标题 1 4 4" xfId="4119"/>
    <cellStyle name="标题 1 5" xfId="2697"/>
    <cellStyle name="标题 1 5 2" xfId="58"/>
    <cellStyle name="标题 1 5 3" xfId="4120"/>
    <cellStyle name="标题 1 5 4" xfId="4121"/>
    <cellStyle name="标题 1 6" xfId="4125"/>
    <cellStyle name="标题 1 6 2" xfId="4128"/>
    <cellStyle name="标题 1 6 3" xfId="4130"/>
    <cellStyle name="标题 1 6 4" xfId="4132"/>
    <cellStyle name="标题 1 7" xfId="4133"/>
    <cellStyle name="标题 1 7 2" xfId="4134"/>
    <cellStyle name="标题 1 7 3" xfId="4135"/>
    <cellStyle name="标题 1 7 4" xfId="4136"/>
    <cellStyle name="标题 1 8" xfId="536"/>
    <cellStyle name="标题 1 8 2" xfId="4137"/>
    <cellStyle name="标题 1 8 3" xfId="4138"/>
    <cellStyle name="标题 1 8 4" xfId="4139"/>
    <cellStyle name="标题 1 9" xfId="539"/>
    <cellStyle name="标题 1 9 2" xfId="4140"/>
    <cellStyle name="标题 1 9 3" xfId="4145"/>
    <cellStyle name="标题 1 9 4" xfId="4147"/>
    <cellStyle name="标题 10" xfId="1145"/>
    <cellStyle name="标题 10 2" xfId="3576"/>
    <cellStyle name="标题 10 3" xfId="4149"/>
    <cellStyle name="标题 10 4" xfId="4152"/>
    <cellStyle name="标题 11" xfId="4100"/>
    <cellStyle name="标题 11 2" xfId="4155"/>
    <cellStyle name="标题 11 3" xfId="4156"/>
    <cellStyle name="标题 11 4" xfId="4158"/>
    <cellStyle name="标题 12" xfId="4102"/>
    <cellStyle name="标题 12 2" xfId="3580"/>
    <cellStyle name="标题 12 3" xfId="4159"/>
    <cellStyle name="标题 12 4" xfId="4160"/>
    <cellStyle name="标题 13" xfId="4161"/>
    <cellStyle name="标题 13 2" xfId="4163"/>
    <cellStyle name="标题 13 3" xfId="207"/>
    <cellStyle name="标题 13 4" xfId="263"/>
    <cellStyle name="标题 14" xfId="4164"/>
    <cellStyle name="标题 14 2" xfId="3582"/>
    <cellStyle name="标题 14 3" xfId="2315"/>
    <cellStyle name="标题 14 4" xfId="2318"/>
    <cellStyle name="标题 15" xfId="4168"/>
    <cellStyle name="标题 15 2" xfId="4171"/>
    <cellStyle name="标题 15 3" xfId="2326"/>
    <cellStyle name="标题 15 4" xfId="2335"/>
    <cellStyle name="标题 16" xfId="4174"/>
    <cellStyle name="标题 16 2" xfId="3649"/>
    <cellStyle name="标题 16 3" xfId="2345"/>
    <cellStyle name="标题 16 4" xfId="2350"/>
    <cellStyle name="标题 17" xfId="2963"/>
    <cellStyle name="标题 17 2" xfId="2968"/>
    <cellStyle name="标题 17 3" xfId="2362"/>
    <cellStyle name="标题 17 4" xfId="2367"/>
    <cellStyle name="标题 18" xfId="2971"/>
    <cellStyle name="标题 18 2" xfId="2975"/>
    <cellStyle name="标题 18 3" xfId="2382"/>
    <cellStyle name="标题 18 4" xfId="2389"/>
    <cellStyle name="标题 19" xfId="2980"/>
    <cellStyle name="标题 19 2" xfId="2986"/>
    <cellStyle name="标题 19 3" xfId="2409"/>
    <cellStyle name="标题 19 4" xfId="2417"/>
    <cellStyle name="标题 2 10" xfId="4175"/>
    <cellStyle name="标题 2 10 2" xfId="4180"/>
    <cellStyle name="标题 2 10 3" xfId="4188"/>
    <cellStyle name="标题 2 10 4" xfId="4196"/>
    <cellStyle name="标题 2 11" xfId="4201"/>
    <cellStyle name="标题 2 11 2" xfId="4202"/>
    <cellStyle name="标题 2 11 3" xfId="4203"/>
    <cellStyle name="标题 2 11 4" xfId="4205"/>
    <cellStyle name="标题 2 12" xfId="4207"/>
    <cellStyle name="标题 2 12 2" xfId="931"/>
    <cellStyle name="标题 2 12 3" xfId="4208"/>
    <cellStyle name="标题 2 12 4" xfId="4210"/>
    <cellStyle name="标题 2 13" xfId="4212"/>
    <cellStyle name="标题 2 13 2" xfId="3373"/>
    <cellStyle name="标题 2 13 3" xfId="4213"/>
    <cellStyle name="标题 2 13 4" xfId="4214"/>
    <cellStyle name="标题 2 14" xfId="4215"/>
    <cellStyle name="标题 2 14 2" xfId="2824"/>
    <cellStyle name="标题 2 14 3" xfId="3117"/>
    <cellStyle name="标题 2 14 4" xfId="3122"/>
    <cellStyle name="标题 2 15" xfId="4217"/>
    <cellStyle name="标题 2 15 2" xfId="1267"/>
    <cellStyle name="标题 2 15 3" xfId="4218"/>
    <cellStyle name="标题 2 15 4" xfId="4223"/>
    <cellStyle name="标题 2 16" xfId="4229"/>
    <cellStyle name="标题 2 16 2" xfId="1281"/>
    <cellStyle name="标题 2 16 3" xfId="4230"/>
    <cellStyle name="标题 2 16 4" xfId="4232"/>
    <cellStyle name="标题 2 17" xfId="4235"/>
    <cellStyle name="标题 2 17 2" xfId="1296"/>
    <cellStyle name="标题 2 17 3" xfId="4237"/>
    <cellStyle name="标题 2 17 4" xfId="4239"/>
    <cellStyle name="标题 2 18" xfId="4241"/>
    <cellStyle name="标题 2 18 2" xfId="1319"/>
    <cellStyle name="标题 2 18 3" xfId="4242"/>
    <cellStyle name="标题 2 18 4" xfId="4245"/>
    <cellStyle name="标题 2 19" xfId="4247"/>
    <cellStyle name="标题 2 19 2" xfId="1372"/>
    <cellStyle name="标题 2 19 3" xfId="2480"/>
    <cellStyle name="标题 2 19 4" xfId="2516"/>
    <cellStyle name="标题 2 2" xfId="4248"/>
    <cellStyle name="标题 2 2 2" xfId="4238"/>
    <cellStyle name="标题 2 2 2 2" xfId="2877"/>
    <cellStyle name="标题 2 2 2 3" xfId="2879"/>
    <cellStyle name="标题 2 2 2 4" xfId="4249"/>
    <cellStyle name="标题 2 2 3" xfId="4250"/>
    <cellStyle name="标题 2 2 4" xfId="4251"/>
    <cellStyle name="标题 2 2 5" xfId="4252"/>
    <cellStyle name="标题 2 20" xfId="4216"/>
    <cellStyle name="标题 2 21" xfId="4228"/>
    <cellStyle name="标题 2 22" xfId="4234"/>
    <cellStyle name="标题 2 23" xfId="4240"/>
    <cellStyle name="标题 2 24" xfId="4246"/>
    <cellStyle name="标题 2 25" xfId="4256"/>
    <cellStyle name="标题 2 26" xfId="4258"/>
    <cellStyle name="标题 2 27" xfId="4260"/>
    <cellStyle name="标题 2 28" xfId="4262"/>
    <cellStyle name="标题 2 29" xfId="4263"/>
    <cellStyle name="标题 2 3" xfId="2699"/>
    <cellStyle name="标题 2 3 2" xfId="4244"/>
    <cellStyle name="标题 2 3 3" xfId="4264"/>
    <cellStyle name="标题 2 3 4" xfId="4265"/>
    <cellStyle name="标题 2 30" xfId="4255"/>
    <cellStyle name="标题 2 31" xfId="4257"/>
    <cellStyle name="标题 2 32" xfId="4259"/>
    <cellStyle name="标题 2 33" xfId="4261"/>
    <cellStyle name="标题 2 4" xfId="2702"/>
    <cellStyle name="标题 2 4 2" xfId="2518"/>
    <cellStyle name="标题 2 4 3" xfId="2528"/>
    <cellStyle name="标题 2 4 4" xfId="2533"/>
    <cellStyle name="标题 2 5" xfId="2705"/>
    <cellStyle name="标题 2 5 2" xfId="4266"/>
    <cellStyle name="标题 2 5 3" xfId="4268"/>
    <cellStyle name="标题 2 5 4" xfId="4270"/>
    <cellStyle name="标题 2 6" xfId="4272"/>
    <cellStyle name="标题 2 6 2" xfId="4273"/>
    <cellStyle name="标题 2 6 3" xfId="4274"/>
    <cellStyle name="标题 2 6 4" xfId="4275"/>
    <cellStyle name="标题 2 7" xfId="4277"/>
    <cellStyle name="标题 2 7 2" xfId="4280"/>
    <cellStyle name="标题 2 7 3" xfId="4283"/>
    <cellStyle name="标题 2 7 4" xfId="4286"/>
    <cellStyle name="标题 2 8" xfId="567"/>
    <cellStyle name="标题 2 8 2" xfId="4287"/>
    <cellStyle name="标题 2 8 3" xfId="4288"/>
    <cellStyle name="标题 2 8 4" xfId="4289"/>
    <cellStyle name="标题 2 9" xfId="571"/>
    <cellStyle name="标题 2 9 2" xfId="909"/>
    <cellStyle name="标题 2 9 3" xfId="958"/>
    <cellStyle name="标题 2 9 4" xfId="971"/>
    <cellStyle name="标题 20" xfId="4167"/>
    <cellStyle name="标题 20 2" xfId="4170"/>
    <cellStyle name="标题 20 3" xfId="2327"/>
    <cellStyle name="标题 20 4" xfId="2336"/>
    <cellStyle name="标题 21" xfId="4173"/>
    <cellStyle name="标题 21 2" xfId="3650"/>
    <cellStyle name="标题 21 3" xfId="2346"/>
    <cellStyle name="标题 21 4" xfId="2351"/>
    <cellStyle name="标题 22" xfId="2964"/>
    <cellStyle name="标题 22 2" xfId="2969"/>
    <cellStyle name="标题 22 3" xfId="2363"/>
    <cellStyle name="标题 22 4" xfId="2368"/>
    <cellStyle name="标题 23" xfId="2972"/>
    <cellStyle name="标题 24" xfId="2981"/>
    <cellStyle name="标题 25" xfId="2990"/>
    <cellStyle name="标题 26" xfId="2997"/>
    <cellStyle name="标题 27" xfId="3006"/>
    <cellStyle name="标题 28" xfId="3012"/>
    <cellStyle name="标题 29" xfId="2726"/>
    <cellStyle name="标题 3 10" xfId="4293"/>
    <cellStyle name="标题 3 10 2" xfId="4294"/>
    <cellStyle name="标题 3 10 3" xfId="4295"/>
    <cellStyle name="标题 3 10 4" xfId="4299"/>
    <cellStyle name="标题 3 11" xfId="4301"/>
    <cellStyle name="标题 3 11 2" xfId="4305"/>
    <cellStyle name="标题 3 11 3" xfId="4306"/>
    <cellStyle name="标题 3 11 4" xfId="4307"/>
    <cellStyle name="标题 3 12" xfId="4308"/>
    <cellStyle name="标题 3 12 2" xfId="4309"/>
    <cellStyle name="标题 3 12 3" xfId="4312"/>
    <cellStyle name="标题 3 12 4" xfId="4315"/>
    <cellStyle name="标题 3 13" xfId="4317"/>
    <cellStyle name="标题 3 13 2" xfId="3433"/>
    <cellStyle name="标题 3 13 3" xfId="4318"/>
    <cellStyle name="标题 3 13 4" xfId="4319"/>
    <cellStyle name="标题 3 14" xfId="4321"/>
    <cellStyle name="标题 3 14 2" xfId="2890"/>
    <cellStyle name="标题 3 14 3" xfId="4322"/>
    <cellStyle name="标题 3 14 4" xfId="4323"/>
    <cellStyle name="标题 3 15" xfId="4326"/>
    <cellStyle name="标题 3 15 2" xfId="462"/>
    <cellStyle name="标题 3 15 3" xfId="4327"/>
    <cellStyle name="标题 3 15 4" xfId="4329"/>
    <cellStyle name="标题 3 16" xfId="4332"/>
    <cellStyle name="标题 3 16 2" xfId="496"/>
    <cellStyle name="标题 3 16 3" xfId="4333"/>
    <cellStyle name="标题 3 16 4" xfId="4334"/>
    <cellStyle name="标题 3 17" xfId="4336"/>
    <cellStyle name="标题 3 17 2" xfId="533"/>
    <cellStyle name="标题 3 17 3" xfId="4337"/>
    <cellStyle name="标题 3 17 4" xfId="4338"/>
    <cellStyle name="标题 3 18" xfId="4340"/>
    <cellStyle name="标题 3 18 2" xfId="562"/>
    <cellStyle name="标题 3 18 3" xfId="4341"/>
    <cellStyle name="标题 3 18 4" xfId="4342"/>
    <cellStyle name="标题 3 19" xfId="4344"/>
    <cellStyle name="标题 3 19 2" xfId="1589"/>
    <cellStyle name="标题 3 19 3" xfId="365"/>
    <cellStyle name="标题 3 19 4" xfId="368"/>
    <cellStyle name="标题 3 2" xfId="4346"/>
    <cellStyle name="标题 3 2 2" xfId="4348"/>
    <cellStyle name="标题 3 2 2 2" xfId="4349"/>
    <cellStyle name="标题 3 2 2 3" xfId="4353"/>
    <cellStyle name="标题 3 2 2 4" xfId="4357"/>
    <cellStyle name="标题 3 2 3" xfId="4360"/>
    <cellStyle name="标题 3 2 4" xfId="4361"/>
    <cellStyle name="标题 3 2 5" xfId="4362"/>
    <cellStyle name="标题 3 20" xfId="4325"/>
    <cellStyle name="标题 3 21" xfId="4331"/>
    <cellStyle name="标题 3 22" xfId="4335"/>
    <cellStyle name="标题 3 23" xfId="4339"/>
    <cellStyle name="标题 3 24" xfId="4343"/>
    <cellStyle name="标题 3 25" xfId="4364"/>
    <cellStyle name="标题 3 26" xfId="4366"/>
    <cellStyle name="标题 3 27" xfId="4368"/>
    <cellStyle name="标题 3 28" xfId="4370"/>
    <cellStyle name="标题 3 29" xfId="4371"/>
    <cellStyle name="标题 3 3" xfId="4372"/>
    <cellStyle name="标题 3 3 2" xfId="4374"/>
    <cellStyle name="标题 3 3 3" xfId="4375"/>
    <cellStyle name="标题 3 3 4" xfId="4377"/>
    <cellStyle name="标题 3 30" xfId="4363"/>
    <cellStyle name="标题 3 31" xfId="4365"/>
    <cellStyle name="标题 3 32" xfId="4367"/>
    <cellStyle name="标题 3 33" xfId="4369"/>
    <cellStyle name="标题 3 4" xfId="4378"/>
    <cellStyle name="标题 3 4 2" xfId="1937"/>
    <cellStyle name="标题 3 4 3" xfId="1984"/>
    <cellStyle name="标题 3 4 4" xfId="1989"/>
    <cellStyle name="标题 3 5" xfId="4380"/>
    <cellStyle name="标题 3 5 2" xfId="4383"/>
    <cellStyle name="标题 3 5 3" xfId="4384"/>
    <cellStyle name="标题 3 5 4" xfId="4385"/>
    <cellStyle name="标题 3 6" xfId="4386"/>
    <cellStyle name="标题 3 6 2" xfId="4389"/>
    <cellStyle name="标题 3 6 3" xfId="4392"/>
    <cellStyle name="标题 3 6 4" xfId="4395"/>
    <cellStyle name="标题 3 7" xfId="4397"/>
    <cellStyle name="标题 3 7 2" xfId="4399"/>
    <cellStyle name="标题 3 7 3" xfId="4400"/>
    <cellStyle name="标题 3 7 4" xfId="4401"/>
    <cellStyle name="标题 3 8" xfId="4403"/>
    <cellStyle name="标题 3 8 2" xfId="4405"/>
    <cellStyle name="标题 3 8 3" xfId="4406"/>
    <cellStyle name="标题 3 8 4" xfId="4407"/>
    <cellStyle name="标题 3 9" xfId="4409"/>
    <cellStyle name="标题 3 9 2" xfId="2174"/>
    <cellStyle name="标题 3 9 3" xfId="2207"/>
    <cellStyle name="标题 3 9 4" xfId="2212"/>
    <cellStyle name="标题 30" xfId="2991"/>
    <cellStyle name="标题 31" xfId="2998"/>
    <cellStyle name="标题 32" xfId="3007"/>
    <cellStyle name="标题 33" xfId="3013"/>
    <cellStyle name="标题 34" xfId="2727"/>
    <cellStyle name="标题 35" xfId="2740"/>
    <cellStyle name="标题 36" xfId="2742"/>
    <cellStyle name="标题 4 10" xfId="4410"/>
    <cellStyle name="标题 4 10 2" xfId="4412"/>
    <cellStyle name="标题 4 10 3" xfId="4413"/>
    <cellStyle name="标题 4 10 4" xfId="4414"/>
    <cellStyle name="标题 4 11" xfId="4415"/>
    <cellStyle name="标题 4 11 2" xfId="4416"/>
    <cellStyle name="标题 4 11 3" xfId="4417"/>
    <cellStyle name="标题 4 11 4" xfId="4418"/>
    <cellStyle name="标题 4 12" xfId="4420"/>
    <cellStyle name="标题 4 12 2" xfId="4424"/>
    <cellStyle name="标题 4 12 3" xfId="4427"/>
    <cellStyle name="标题 4 12 4" xfId="4430"/>
    <cellStyle name="标题 4 13" xfId="4431"/>
    <cellStyle name="标题 4 13 2" xfId="4434"/>
    <cellStyle name="标题 4 13 3" xfId="4435"/>
    <cellStyle name="标题 4 13 4" xfId="4437"/>
    <cellStyle name="标题 4 14" xfId="4442"/>
    <cellStyle name="标题 4 14 2" xfId="2962"/>
    <cellStyle name="标题 4 14 3" xfId="4445"/>
    <cellStyle name="标题 4 14 4" xfId="4448"/>
    <cellStyle name="标题 4 15" xfId="4453"/>
    <cellStyle name="标题 4 15 2" xfId="1787"/>
    <cellStyle name="标题 4 15 3" xfId="2295"/>
    <cellStyle name="标题 4 15 4" xfId="2302"/>
    <cellStyle name="标题 4 16" xfId="4458"/>
    <cellStyle name="标题 4 16 2" xfId="1809"/>
    <cellStyle name="标题 4 16 3" xfId="4459"/>
    <cellStyle name="标题 4 16 4" xfId="4462"/>
    <cellStyle name="标题 4 17" xfId="4466"/>
    <cellStyle name="标题 4 17 2" xfId="1821"/>
    <cellStyle name="标题 4 17 3" xfId="4467"/>
    <cellStyle name="标题 4 17 4" xfId="4468"/>
    <cellStyle name="标题 4 18" xfId="4471"/>
    <cellStyle name="标题 4 18 2" xfId="1834"/>
    <cellStyle name="标题 4 18 3" xfId="4472"/>
    <cellStyle name="标题 4 18 4" xfId="4474"/>
    <cellStyle name="标题 4 19" xfId="4478"/>
    <cellStyle name="标题 4 19 2" xfId="1851"/>
    <cellStyle name="标题 4 19 3" xfId="4481"/>
    <cellStyle name="标题 4 19 4" xfId="4482"/>
    <cellStyle name="标题 4 2" xfId="4483"/>
    <cellStyle name="标题 4 2 2" xfId="4485"/>
    <cellStyle name="标题 4 2 2 2" xfId="4486"/>
    <cellStyle name="标题 4 2 2 3" xfId="4487"/>
    <cellStyle name="标题 4 2 2 4" xfId="4488"/>
    <cellStyle name="标题 4 2 3" xfId="4489"/>
    <cellStyle name="标题 4 2 4" xfId="4490"/>
    <cellStyle name="标题 4 2 5" xfId="4491"/>
    <cellStyle name="标题 4 20" xfId="4452"/>
    <cellStyle name="标题 4 21" xfId="4457"/>
    <cellStyle name="标题 4 22" xfId="4465"/>
    <cellStyle name="标题 4 23" xfId="4470"/>
    <cellStyle name="标题 4 24" xfId="4477"/>
    <cellStyle name="标题 4 25" xfId="4495"/>
    <cellStyle name="标题 4 26" xfId="4497"/>
    <cellStyle name="标题 4 27" xfId="4499"/>
    <cellStyle name="标题 4 28" xfId="4501"/>
    <cellStyle name="标题 4 29" xfId="4502"/>
    <cellStyle name="标题 4 3" xfId="4503"/>
    <cellStyle name="标题 4 3 2" xfId="4504"/>
    <cellStyle name="标题 4 3 3" xfId="4505"/>
    <cellStyle name="标题 4 3 4" xfId="4506"/>
    <cellStyle name="标题 4 30" xfId="4494"/>
    <cellStyle name="标题 4 31" xfId="4496"/>
    <cellStyle name="标题 4 32" xfId="4498"/>
    <cellStyle name="标题 4 33" xfId="4500"/>
    <cellStyle name="标题 4 4" xfId="4507"/>
    <cellStyle name="标题 4 4 2" xfId="4508"/>
    <cellStyle name="标题 4 4 3" xfId="4509"/>
    <cellStyle name="标题 4 4 4" xfId="4510"/>
    <cellStyle name="标题 4 5" xfId="4511"/>
    <cellStyle name="标题 4 5 2" xfId="4512"/>
    <cellStyle name="标题 4 5 3" xfId="4513"/>
    <cellStyle name="标题 4 5 4" xfId="4514"/>
    <cellStyle name="标题 4 6" xfId="4515"/>
    <cellStyle name="标题 4 6 2" xfId="4516"/>
    <cellStyle name="标题 4 6 3" xfId="4517"/>
    <cellStyle name="标题 4 6 4" xfId="4518"/>
    <cellStyle name="标题 4 7" xfId="4519"/>
    <cellStyle name="标题 4 7 2" xfId="4523"/>
    <cellStyle name="标题 4 7 3" xfId="4527"/>
    <cellStyle name="标题 4 7 4" xfId="4530"/>
    <cellStyle name="标题 4 8" xfId="4531"/>
    <cellStyle name="标题 4 8 2" xfId="4532"/>
    <cellStyle name="标题 4 8 3" xfId="4533"/>
    <cellStyle name="标题 4 8 4" xfId="4534"/>
    <cellStyle name="标题 4 9" xfId="4535"/>
    <cellStyle name="标题 4 9 2" xfId="4536"/>
    <cellStyle name="标题 4 9 3" xfId="4537"/>
    <cellStyle name="标题 4 9 4" xfId="4539"/>
    <cellStyle name="标题 5" xfId="4540"/>
    <cellStyle name="标题 5 2" xfId="4542"/>
    <cellStyle name="标题 5 2 2" xfId="4543"/>
    <cellStyle name="标题 5 2 3" xfId="4544"/>
    <cellStyle name="标题 5 2 4" xfId="4545"/>
    <cellStyle name="标题 5 3" xfId="4546"/>
    <cellStyle name="标题 5 4" xfId="4547"/>
    <cellStyle name="标题 5 5" xfId="4548"/>
    <cellStyle name="标题 6" xfId="4549"/>
    <cellStyle name="标题 6 2" xfId="2015"/>
    <cellStyle name="标题 6 3" xfId="2017"/>
    <cellStyle name="标题 6 4" xfId="4551"/>
    <cellStyle name="标题 7" xfId="4552"/>
    <cellStyle name="标题 7 2" xfId="4553"/>
    <cellStyle name="标题 7 3" xfId="4554"/>
    <cellStyle name="标题 7 4" xfId="4555"/>
    <cellStyle name="标题 8" xfId="4556"/>
    <cellStyle name="标题 8 2" xfId="4558"/>
    <cellStyle name="标题 8 3" xfId="4560"/>
    <cellStyle name="标题 8 4" xfId="4563"/>
    <cellStyle name="标题 9" xfId="4566"/>
    <cellStyle name="标题 9 2" xfId="4568"/>
    <cellStyle name="标题 9 3" xfId="4569"/>
    <cellStyle name="标题 9 4" xfId="4570"/>
    <cellStyle name="标题1" xfId="390"/>
    <cellStyle name="表标题" xfId="4572"/>
    <cellStyle name="表标题 2" xfId="4573"/>
    <cellStyle name="表标题 3" xfId="3969"/>
    <cellStyle name="表标题 4" xfId="3972"/>
    <cellStyle name="部门" xfId="4574"/>
    <cellStyle name="差 10" xfId="4577"/>
    <cellStyle name="差 10 2" xfId="4579"/>
    <cellStyle name="差 10 3" xfId="4581"/>
    <cellStyle name="差 10 4" xfId="4583"/>
    <cellStyle name="差 11" xfId="3735"/>
    <cellStyle name="差 11 2" xfId="4584"/>
    <cellStyle name="差 11 3" xfId="4585"/>
    <cellStyle name="差 11 4" xfId="4586"/>
    <cellStyle name="差 12" xfId="3739"/>
    <cellStyle name="差 12 2" xfId="4320"/>
    <cellStyle name="差 12 3" xfId="4324"/>
    <cellStyle name="差 12 4" xfId="4330"/>
    <cellStyle name="差 13" xfId="3744"/>
    <cellStyle name="差 13 2" xfId="4588"/>
    <cellStyle name="差 13 3" xfId="4590"/>
    <cellStyle name="差 13 4" xfId="4592"/>
    <cellStyle name="差 14" xfId="3749"/>
    <cellStyle name="差 14 2" xfId="4593"/>
    <cellStyle name="差 14 3" xfId="4594"/>
    <cellStyle name="差 14 4" xfId="4595"/>
    <cellStyle name="差 15" xfId="3753"/>
    <cellStyle name="差 15 2" xfId="4597"/>
    <cellStyle name="差 15 3" xfId="4599"/>
    <cellStyle name="差 15 4" xfId="4603"/>
    <cellStyle name="差 16" xfId="4605"/>
    <cellStyle name="差 16 2" xfId="4608"/>
    <cellStyle name="差 16 3" xfId="4611"/>
    <cellStyle name="差 16 4" xfId="4614"/>
    <cellStyle name="差 17" xfId="4617"/>
    <cellStyle name="差 17 2" xfId="4440"/>
    <cellStyle name="差 17 3" xfId="4450"/>
    <cellStyle name="差 17 4" xfId="4455"/>
    <cellStyle name="差 18" xfId="4623"/>
    <cellStyle name="差 18 2" xfId="4627"/>
    <cellStyle name="差 18 3" xfId="4629"/>
    <cellStyle name="差 18 4" xfId="4631"/>
    <cellStyle name="差 19" xfId="4635"/>
    <cellStyle name="差 19 2" xfId="4639"/>
    <cellStyle name="差 19 3" xfId="4641"/>
    <cellStyle name="差 19 4" xfId="4643"/>
    <cellStyle name="差 2" xfId="4646"/>
    <cellStyle name="差 2 2" xfId="4648"/>
    <cellStyle name="差 2 2 2" xfId="4652"/>
    <cellStyle name="差 2 2 3" xfId="4655"/>
    <cellStyle name="差 2 2 4" xfId="4658"/>
    <cellStyle name="差 2 3" xfId="4659"/>
    <cellStyle name="差 2 4" xfId="4662"/>
    <cellStyle name="差 2 5" xfId="4665"/>
    <cellStyle name="差 20" xfId="3754"/>
    <cellStyle name="差 20 2" xfId="4596"/>
    <cellStyle name="差 20 3" xfId="4598"/>
    <cellStyle name="差 20 4" xfId="4602"/>
    <cellStyle name="差 21" xfId="4604"/>
    <cellStyle name="差 21 2" xfId="4607"/>
    <cellStyle name="差 21 3" xfId="4610"/>
    <cellStyle name="差 21 4" xfId="4613"/>
    <cellStyle name="差 22" xfId="4616"/>
    <cellStyle name="差 22 2" xfId="4439"/>
    <cellStyle name="差 22 3" xfId="4449"/>
    <cellStyle name="差 22 4" xfId="4454"/>
    <cellStyle name="差 23" xfId="4622"/>
    <cellStyle name="差 23 2" xfId="4626"/>
    <cellStyle name="差 23 3" xfId="4628"/>
    <cellStyle name="差 23 4" xfId="4630"/>
    <cellStyle name="差 24" xfId="4634"/>
    <cellStyle name="差 25" xfId="3910"/>
    <cellStyle name="差 26" xfId="3919"/>
    <cellStyle name="差 27" xfId="3926"/>
    <cellStyle name="差 28" xfId="3933"/>
    <cellStyle name="差 29" xfId="3937"/>
    <cellStyle name="差 3" xfId="4669"/>
    <cellStyle name="差 3 2" xfId="4670"/>
    <cellStyle name="差 3 3" xfId="4673"/>
    <cellStyle name="差 3 4" xfId="4676"/>
    <cellStyle name="差 30" xfId="3911"/>
    <cellStyle name="差 31" xfId="3920"/>
    <cellStyle name="差 32" xfId="3927"/>
    <cellStyle name="差 33" xfId="3934"/>
    <cellStyle name="差 34" xfId="3938"/>
    <cellStyle name="差 35" xfId="3940"/>
    <cellStyle name="差 36" xfId="3556"/>
    <cellStyle name="差 37" xfId="3559"/>
    <cellStyle name="差 4" xfId="4680"/>
    <cellStyle name="差 4 2" xfId="4681"/>
    <cellStyle name="差 4 3" xfId="4684"/>
    <cellStyle name="差 4 4" xfId="4685"/>
    <cellStyle name="差 5" xfId="4686"/>
    <cellStyle name="差 5 2" xfId="4687"/>
    <cellStyle name="差 5 3" xfId="4688"/>
    <cellStyle name="差 5 4" xfId="4689"/>
    <cellStyle name="差 6" xfId="4690"/>
    <cellStyle name="差 6 2" xfId="4691"/>
    <cellStyle name="差 6 3" xfId="3533"/>
    <cellStyle name="差 6 4" xfId="3535"/>
    <cellStyle name="差 7" xfId="64"/>
    <cellStyle name="差 7 2" xfId="411"/>
    <cellStyle name="差 7 3" xfId="485"/>
    <cellStyle name="差 7 4" xfId="514"/>
    <cellStyle name="差 8" xfId="3195"/>
    <cellStyle name="差 8 2" xfId="4692"/>
    <cellStyle name="差 8 3" xfId="4694"/>
    <cellStyle name="差 8 4" xfId="4696"/>
    <cellStyle name="差 9" xfId="3197"/>
    <cellStyle name="差 9 2" xfId="4698"/>
    <cellStyle name="差 9 3" xfId="4699"/>
    <cellStyle name="差 9 4" xfId="3816"/>
    <cellStyle name="差_（1）主线清单模板09.6.8" xfId="4700"/>
    <cellStyle name="差_（1）主线清单模板09.6.8 2" xfId="4702"/>
    <cellStyle name="差_（1）主线清单模板09.6.8 3" xfId="4703"/>
    <cellStyle name="差_（1）主线清单模板09.6.8 4" xfId="4704"/>
    <cellStyle name="差_（已锁）长沙开福万达酒店客房区清单0920" xfId="163"/>
    <cellStyle name="差_（已锁）长沙开福万达酒店客房区清单0920 2" xfId="4705"/>
    <cellStyle name="差_（已锁）长沙开福万达酒店客房区清单0920 3" xfId="4707"/>
    <cellStyle name="差_（已锁）长沙开福万达酒店客房区清单0920 4" xfId="4710"/>
    <cellStyle name="差_13.1泉州万达酒店后勤清单(中铁)" xfId="4713"/>
    <cellStyle name="差_13.1泉州万达酒店后勤清单(中铁) 2" xfId="4715"/>
    <cellStyle name="差_13.1泉州万达酒店后勤清单(中铁) 3" xfId="2915"/>
    <cellStyle name="差_13.1泉州万达酒店后勤清单(中铁) 4" xfId="2918"/>
    <cellStyle name="差_16-22号清单－二期总包水" xfId="4717"/>
    <cellStyle name="差_16-22号清单－二期总包水 2" xfId="4719"/>
    <cellStyle name="差_16-22号清单－二期总包水 3" xfId="4720"/>
    <cellStyle name="差_16-22号清单－二期总包水 4" xfId="4723"/>
    <cellStyle name="差_2008清单地铁清单模板（逸群）" xfId="1503"/>
    <cellStyle name="差_2008清单地铁清单模板（逸群） 2" xfId="4724"/>
    <cellStyle name="差_2008清单地铁清单模板（逸群） 3" xfId="4727"/>
    <cellStyle name="差_2008清单地铁清单模板（逸群） 4" xfId="4728"/>
    <cellStyle name="差_2009-08金域蓝湾二期A7-A9,F栋进度审批表" xfId="3811"/>
    <cellStyle name="差_2009-08金域蓝湾二期A7-A9,F栋进度审批表 2" xfId="4729"/>
    <cellStyle name="差_2009-08金域蓝湾二期A7-A9,F栋进度审批表 3" xfId="4730"/>
    <cellStyle name="差_2009-08金域蓝湾二期A7-A9,F栋进度审批表 4" xfId="4411"/>
    <cellStyle name="差_8号线北段（清单模板）7.24" xfId="2848"/>
    <cellStyle name="差_8号线北段（清单模板）7.24 2" xfId="4731"/>
    <cellStyle name="差_8号线北段（清单模板）7.24 3" xfId="4732"/>
    <cellStyle name="差_8号线北段（清单模板）7.24 4" xfId="4733"/>
    <cellStyle name="差_8号线调价" xfId="4734"/>
    <cellStyle name="差_8号线调价 2" xfId="4735"/>
    <cellStyle name="差_8号线调价 3" xfId="4736"/>
    <cellStyle name="差_8号线调价 4" xfId="4737"/>
    <cellStyle name="差_9-15号清单－二期总包电" xfId="4738"/>
    <cellStyle name="差_9-15号清单－二期总包电 2" xfId="4739"/>
    <cellStyle name="差_9-15号清单－二期总包电 3" xfId="4740"/>
    <cellStyle name="差_9-15号清单－二期总包电 4" xfId="4741"/>
    <cellStyle name="差_B4-B8栋装修做法（9.8）打印" xfId="4742"/>
    <cellStyle name="差_B4-B8栋装修做法（9.8）打印 2" xfId="4743"/>
    <cellStyle name="差_B4-B8栋装修做法（9.8）打印 3" xfId="4744"/>
    <cellStyle name="差_B4-B8栋装修做法（9.8）打印 4" xfId="4745"/>
    <cellStyle name="差_B4-B8主体含量指标表9.10" xfId="4746"/>
    <cellStyle name="差_B4-B8主体含量指标表9.10 2" xfId="4747"/>
    <cellStyle name="差_B4-B8主体含量指标表9.10 3" xfId="4749"/>
    <cellStyle name="差_B4-B8主体含量指标表9.10 4" xfId="4751"/>
    <cellStyle name="差_Book1" xfId="4753"/>
    <cellStyle name="差_Book1 2" xfId="4756"/>
    <cellStyle name="差_Book1 3" xfId="4757"/>
    <cellStyle name="差_Book1 4" xfId="4758"/>
    <cellStyle name="差_Book1_1" xfId="4157"/>
    <cellStyle name="差_Book1_1 2" xfId="4759"/>
    <cellStyle name="差_Book1_1 3" xfId="3364"/>
    <cellStyle name="差_Book1_1 4" xfId="2105"/>
    <cellStyle name="差_Book1_2" xfId="4762"/>
    <cellStyle name="差_Book1_2 2" xfId="3803"/>
    <cellStyle name="差_Book1_2 3" xfId="4763"/>
    <cellStyle name="差_Book1_2 4" xfId="2119"/>
    <cellStyle name="差_安装清单模板09.3.20（讨论后修改版）" xfId="4764"/>
    <cellStyle name="差_安装清单模板09.3.20（讨论后修改版） 2" xfId="4018"/>
    <cellStyle name="差_安装清单模板09.3.20（讨论后修改版） 3" xfId="4020"/>
    <cellStyle name="差_安装清单模板09.3.20（讨论后修改版） 4" xfId="4484"/>
    <cellStyle name="差_鞍山万科惠斯勒小镇13#楼 清单" xfId="4765"/>
    <cellStyle name="差_鞍山万科惠斯勒小镇13#楼 清单 2" xfId="4766"/>
    <cellStyle name="差_鞍山万科惠斯勒小镇13#楼 清单 3" xfId="4768"/>
    <cellStyle name="差_鞍山万科惠斯勒小镇13#楼 清单 4" xfId="4770"/>
    <cellStyle name="差_鞍山万科惠斯勒小镇一期5#楼电气工程量清单组价" xfId="4771"/>
    <cellStyle name="差_鞍山万科惠斯勒小镇一期5#楼电气工程量清单组价 10" xfId="3158"/>
    <cellStyle name="差_鞍山万科惠斯勒小镇一期5#楼电气工程量清单组价 10 2" xfId="2050"/>
    <cellStyle name="差_鞍山万科惠斯勒小镇一期5#楼电气工程量清单组价 10 3" xfId="375"/>
    <cellStyle name="差_鞍山万科惠斯勒小镇一期5#楼电气工程量清单组价 10 4" xfId="4772"/>
    <cellStyle name="差_鞍山万科惠斯勒小镇一期5#楼电气工程量清单组价 10_1.7安装" xfId="4775"/>
    <cellStyle name="差_鞍山万科惠斯勒小镇一期5#楼电气工程量清单组价 10_1.7安装 2" xfId="4777"/>
    <cellStyle name="差_鞍山万科惠斯勒小镇一期5#楼电气工程量清单组价 10_1.7安装 3" xfId="4778"/>
    <cellStyle name="差_鞍山万科惠斯勒小镇一期5#楼电气工程量清单组价 10_1.7安装 4" xfId="1797"/>
    <cellStyle name="差_鞍山万科惠斯勒小镇一期5#楼电气工程量清单组价 10_总包工程清单格式2012.12.25(1.4填写)(指标分析)" xfId="3044"/>
    <cellStyle name="差_鞍山万科惠斯勒小镇一期5#楼电气工程量清单组价 10_总包工程清单格式2012.12.25(1.4填写)(指标分析) 2" xfId="3047"/>
    <cellStyle name="差_鞍山万科惠斯勒小镇一期5#楼电气工程量清单组价 10_总包工程清单格式2012.12.25(1.4填写)(指标分析) 3" xfId="3050"/>
    <cellStyle name="差_鞍山万科惠斯勒小镇一期5#楼电气工程量清单组价 10_总包工程清单格式2012.12.25(1.4填写)(指标分析) 4" xfId="3053"/>
    <cellStyle name="差_鞍山万科惠斯勒小镇一期5#楼电气工程量清单组价 10_总包工程清单格式2012.12.25(1.5土建填写)" xfId="4779"/>
    <cellStyle name="差_鞍山万科惠斯勒小镇一期5#楼电气工程量清单组价 10_总包工程清单格式2012.12.25(1.5土建填写) 2" xfId="4781"/>
    <cellStyle name="差_鞍山万科惠斯勒小镇一期5#楼电气工程量清单组价 10_总包工程清单格式2012.12.25(1.5土建填写) 3" xfId="4782"/>
    <cellStyle name="差_鞍山万科惠斯勒小镇一期5#楼电气工程量清单组价 10_总包工程清单格式2012.12.25(1.5土建填写) 4" xfId="4784"/>
    <cellStyle name="差_鞍山万科惠斯勒小镇一期5#楼电气工程量清单组价 11" xfId="4785"/>
    <cellStyle name="差_鞍山万科惠斯勒小镇一期5#楼电气工程量清单组价 11 2" xfId="2054"/>
    <cellStyle name="差_鞍山万科惠斯勒小镇一期5#楼电气工程量清单组价 11 3" xfId="2056"/>
    <cellStyle name="差_鞍山万科惠斯勒小镇一期5#楼电气工程量清单组价 11 4" xfId="4786"/>
    <cellStyle name="差_鞍山万科惠斯勒小镇一期5#楼电气工程量清单组价 11_1.7安装" xfId="4787"/>
    <cellStyle name="差_鞍山万科惠斯勒小镇一期5#楼电气工程量清单组价 11_1.7安装 2" xfId="4788"/>
    <cellStyle name="差_鞍山万科惠斯勒小镇一期5#楼电气工程量清单组价 11_1.7安装 3" xfId="4789"/>
    <cellStyle name="差_鞍山万科惠斯勒小镇一期5#楼电气工程量清单组价 11_1.7安装 4" xfId="4790"/>
    <cellStyle name="差_鞍山万科惠斯勒小镇一期5#楼电气工程量清单组价 11_总包工程清单格式2012.12.25(1.4填写)(指标分析)" xfId="4793"/>
    <cellStyle name="差_鞍山万科惠斯勒小镇一期5#楼电气工程量清单组价 11_总包工程清单格式2012.12.25(1.4填写)(指标分析) 2" xfId="4794"/>
    <cellStyle name="差_鞍山万科惠斯勒小镇一期5#楼电气工程量清单组价 11_总包工程清单格式2012.12.25(1.4填写)(指标分析) 3" xfId="4795"/>
    <cellStyle name="差_鞍山万科惠斯勒小镇一期5#楼电气工程量清单组价 11_总包工程清单格式2012.12.25(1.4填写)(指标分析) 4" xfId="4345"/>
    <cellStyle name="差_鞍山万科惠斯勒小镇一期5#楼电气工程量清单组价 11_总包工程清单格式2012.12.25(1.5土建填写)" xfId="3437"/>
    <cellStyle name="差_鞍山万科惠斯勒小镇一期5#楼电气工程量清单组价 11_总包工程清单格式2012.12.25(1.5土建填写) 2" xfId="4090"/>
    <cellStyle name="差_鞍山万科惠斯勒小镇一期5#楼电气工程量清单组价 11_总包工程清单格式2012.12.25(1.5土建填写) 3" xfId="4092"/>
    <cellStyle name="差_鞍山万科惠斯勒小镇一期5#楼电气工程量清单组价 11_总包工程清单格式2012.12.25(1.5土建填写) 4" xfId="4058"/>
    <cellStyle name="差_鞍山万科惠斯勒小镇一期5#楼电气工程量清单组价 12" xfId="4796"/>
    <cellStyle name="差_鞍山万科惠斯勒小镇一期5#楼电气工程量清单组价 13" xfId="4797"/>
    <cellStyle name="差_鞍山万科惠斯勒小镇一期5#楼电气工程量清单组价 14" xfId="4798"/>
    <cellStyle name="差_鞍山万科惠斯勒小镇一期5#楼电气工程量清单组价 2" xfId="4799"/>
    <cellStyle name="差_鞍山万科惠斯勒小镇一期5#楼电气工程量清单组价 2 2" xfId="3209"/>
    <cellStyle name="差_鞍山万科惠斯勒小镇一期5#楼电气工程量清单组价 2 3" xfId="3211"/>
    <cellStyle name="差_鞍山万科惠斯勒小镇一期5#楼电气工程量清单组价 2 4" xfId="4800"/>
    <cellStyle name="差_鞍山万科惠斯勒小镇一期5#楼电气工程量清单组价 2_1.7安装" xfId="4801"/>
    <cellStyle name="差_鞍山万科惠斯勒小镇一期5#楼电气工程量清单组价 2_1.7安装 2" xfId="4803"/>
    <cellStyle name="差_鞍山万科惠斯勒小镇一期5#楼电气工程量清单组价 2_1.7安装 3" xfId="4804"/>
    <cellStyle name="差_鞍山万科惠斯勒小镇一期5#楼电气工程量清单组价 2_1.7安装 4" xfId="4805"/>
    <cellStyle name="差_鞍山万科惠斯勒小镇一期5#楼电气工程量清单组价 2_总包工程清单格式2012.12.25(1.4填写)(指标分析)" xfId="4806"/>
    <cellStyle name="差_鞍山万科惠斯勒小镇一期5#楼电气工程量清单组价 2_总包工程清单格式2012.12.25(1.4填写)(指标分析) 2" xfId="2669"/>
    <cellStyle name="差_鞍山万科惠斯勒小镇一期5#楼电气工程量清单组价 2_总包工程清单格式2012.12.25(1.4填写)(指标分析) 3" xfId="2678"/>
    <cellStyle name="差_鞍山万科惠斯勒小镇一期5#楼电气工程量清单组价 2_总包工程清单格式2012.12.25(1.4填写)(指标分析) 4" xfId="1957"/>
    <cellStyle name="差_鞍山万科惠斯勒小镇一期5#楼电气工程量清单组价 2_总包工程清单格式2012.12.25(1.5土建填写)" xfId="4808"/>
    <cellStyle name="差_鞍山万科惠斯勒小镇一期5#楼电气工程量清单组价 2_总包工程清单格式2012.12.25(1.5土建填写) 2" xfId="4069"/>
    <cellStyle name="差_鞍山万科惠斯勒小镇一期5#楼电气工程量清单组价 2_总包工程清单格式2012.12.25(1.5土建填写) 3" xfId="4812"/>
    <cellStyle name="差_鞍山万科惠斯勒小镇一期5#楼电气工程量清单组价 2_总包工程清单格式2012.12.25(1.5土建填写) 4" xfId="4813"/>
    <cellStyle name="差_鞍山万科惠斯勒小镇一期5#楼电气工程量清单组价 3" xfId="4814"/>
    <cellStyle name="差_鞍山万科惠斯勒小镇一期5#楼电气工程量清单组价 3 2" xfId="3218"/>
    <cellStyle name="差_鞍山万科惠斯勒小镇一期5#楼电气工程量清单组价 3 3" xfId="3221"/>
    <cellStyle name="差_鞍山万科惠斯勒小镇一期5#楼电气工程量清单组价 3 4" xfId="4815"/>
    <cellStyle name="差_鞍山万科惠斯勒小镇一期5#楼电气工程量清单组价 3_1.7安装" xfId="4817"/>
    <cellStyle name="差_鞍山万科惠斯勒小镇一期5#楼电气工程量清单组价 3_1.7安装 2" xfId="4821"/>
    <cellStyle name="差_鞍山万科惠斯勒小镇一期5#楼电气工程量清单组价 3_1.7安装 3" xfId="4822"/>
    <cellStyle name="差_鞍山万科惠斯勒小镇一期5#楼电气工程量清单组价 3_1.7安装 4" xfId="4823"/>
    <cellStyle name="差_鞍山万科惠斯勒小镇一期5#楼电气工程量清单组价 3_总包工程清单格式2012.12.25(1.4填写)(指标分析)" xfId="4825"/>
    <cellStyle name="差_鞍山万科惠斯勒小镇一期5#楼电气工程量清单组价 3_总包工程清单格式2012.12.25(1.4填写)(指标分析) 2" xfId="4826"/>
    <cellStyle name="差_鞍山万科惠斯勒小镇一期5#楼电气工程量清单组价 3_总包工程清单格式2012.12.25(1.4填写)(指标分析) 3" xfId="4827"/>
    <cellStyle name="差_鞍山万科惠斯勒小镇一期5#楼电气工程量清单组价 3_总包工程清单格式2012.12.25(1.4填写)(指标分析) 4" xfId="4829"/>
    <cellStyle name="差_鞍山万科惠斯勒小镇一期5#楼电气工程量清单组价 3_总包工程清单格式2012.12.25(1.5土建填写)" xfId="4831"/>
    <cellStyle name="差_鞍山万科惠斯勒小镇一期5#楼电气工程量清单组价 3_总包工程清单格式2012.12.25(1.5土建填写) 2" xfId="4832"/>
    <cellStyle name="差_鞍山万科惠斯勒小镇一期5#楼电气工程量清单组价 3_总包工程清单格式2012.12.25(1.5土建填写) 3" xfId="4162"/>
    <cellStyle name="差_鞍山万科惠斯勒小镇一期5#楼电气工程量清单组价 3_总包工程清单格式2012.12.25(1.5土建填写) 4" xfId="204"/>
    <cellStyle name="差_鞍山万科惠斯勒小镇一期5#楼电气工程量清单组价 4" xfId="4833"/>
    <cellStyle name="差_鞍山万科惠斯勒小镇一期5#楼电气工程量清单组价 4 2" xfId="3226"/>
    <cellStyle name="差_鞍山万科惠斯勒小镇一期5#楼电气工程量清单组价 4 3" xfId="3228"/>
    <cellStyle name="差_鞍山万科惠斯勒小镇一期5#楼电气工程量清单组价 4 4" xfId="4834"/>
    <cellStyle name="差_鞍山万科惠斯勒小镇一期5#楼电气工程量清单组价 4_1.7安装" xfId="3779"/>
    <cellStyle name="差_鞍山万科惠斯勒小镇一期5#楼电气工程量清单组价 4_1.7安装 2" xfId="4837"/>
    <cellStyle name="差_鞍山万科惠斯勒小镇一期5#楼电气工程量清单组价 4_1.7安装 3" xfId="4840"/>
    <cellStyle name="差_鞍山万科惠斯勒小镇一期5#楼电气工程量清单组价 4_1.7安装 4" xfId="4841"/>
    <cellStyle name="差_鞍山万科惠斯勒小镇一期5#楼电气工程量清单组价 4_总包工程清单格式2012.12.25(1.4填写)(指标分析)" xfId="3288"/>
    <cellStyle name="差_鞍山万科惠斯勒小镇一期5#楼电气工程量清单组价 4_总包工程清单格式2012.12.25(1.4填写)(指标分析) 2" xfId="4609"/>
    <cellStyle name="差_鞍山万科惠斯勒小镇一期5#楼电气工程量清单组价 4_总包工程清单格式2012.12.25(1.4填写)(指标分析) 3" xfId="4615"/>
    <cellStyle name="差_鞍山万科惠斯勒小镇一期5#楼电气工程量清单组价 4_总包工程清单格式2012.12.25(1.4填写)(指标分析) 4" xfId="4842"/>
    <cellStyle name="差_鞍山万科惠斯勒小镇一期5#楼电气工程量清单组价 4_总包工程清单格式2012.12.25(1.5土建填写)" xfId="4843"/>
    <cellStyle name="差_鞍山万科惠斯勒小镇一期5#楼电气工程量清单组价 4_总包工程清单格式2012.12.25(1.5土建填写) 2" xfId="1881"/>
    <cellStyle name="差_鞍山万科惠斯勒小镇一期5#楼电气工程量清单组价 4_总包工程清单格式2012.12.25(1.5土建填写) 3" xfId="1906"/>
    <cellStyle name="差_鞍山万科惠斯勒小镇一期5#楼电气工程量清单组价 4_总包工程清单格式2012.12.25(1.5土建填写) 4" xfId="1923"/>
    <cellStyle name="差_鞍山万科惠斯勒小镇一期5#楼电气工程量清单组价 5" xfId="4844"/>
    <cellStyle name="差_鞍山万科惠斯勒小镇一期5#楼电气工程量清单组价 5 2" xfId="3234"/>
    <cellStyle name="差_鞍山万科惠斯勒小镇一期5#楼电气工程量清单组价 5 3" xfId="3236"/>
    <cellStyle name="差_鞍山万科惠斯勒小镇一期5#楼电气工程量清单组价 5 4" xfId="4845"/>
    <cellStyle name="差_鞍山万科惠斯勒小镇一期5#楼电气工程量清单组价 5_1.7安装" xfId="4846"/>
    <cellStyle name="差_鞍山万科惠斯勒小镇一期5#楼电气工程量清单组价 5_1.7安装 2" xfId="1233"/>
    <cellStyle name="差_鞍山万科惠斯勒小镇一期5#楼电气工程量清单组价 5_1.7安装 3" xfId="1237"/>
    <cellStyle name="差_鞍山万科惠斯勒小镇一期5#楼电气工程量清单组价 5_1.7安装 4" xfId="4848"/>
    <cellStyle name="差_鞍山万科惠斯勒小镇一期5#楼电气工程量清单组价 5_总包工程清单格式2012.12.25(1.4填写)(指标分析)" xfId="4850"/>
    <cellStyle name="差_鞍山万科惠斯勒小镇一期5#楼电气工程量清单组价 5_总包工程清单格式2012.12.25(1.4填写)(指标分析) 2" xfId="4851"/>
    <cellStyle name="差_鞍山万科惠斯勒小镇一期5#楼电气工程量清单组价 5_总包工程清单格式2012.12.25(1.4填写)(指标分析) 3" xfId="4852"/>
    <cellStyle name="差_鞍山万科惠斯勒小镇一期5#楼电气工程量清单组价 5_总包工程清单格式2012.12.25(1.4填写)(指标分析) 4" xfId="4853"/>
    <cellStyle name="差_鞍山万科惠斯勒小镇一期5#楼电气工程量清单组价 5_总包工程清单格式2012.12.25(1.5土建填写)" xfId="4854"/>
    <cellStyle name="差_鞍山万科惠斯勒小镇一期5#楼电气工程量清单组价 5_总包工程清单格式2012.12.25(1.5土建填写) 2" xfId="4774"/>
    <cellStyle name="差_鞍山万科惠斯勒小镇一期5#楼电气工程量清单组价 5_总包工程清单格式2012.12.25(1.5土建填写) 3" xfId="4855"/>
    <cellStyle name="差_鞍山万科惠斯勒小镇一期5#楼电气工程量清单组价 5_总包工程清单格式2012.12.25(1.5土建填写) 4" xfId="557"/>
    <cellStyle name="差_鞍山万科惠斯勒小镇一期5#楼电气工程量清单组价 6" xfId="4856"/>
    <cellStyle name="差_鞍山万科惠斯勒小镇一期5#楼电气工程量清单组价 6 2" xfId="3140"/>
    <cellStyle name="差_鞍山万科惠斯勒小镇一期5#楼电气工程量清单组价 6 3" xfId="3144"/>
    <cellStyle name="差_鞍山万科惠斯勒小镇一期5#楼电气工程量清单组价 6 4" xfId="3147"/>
    <cellStyle name="差_鞍山万科惠斯勒小镇一期5#楼电气工程量清单组价 6_1.7安装" xfId="3989"/>
    <cellStyle name="差_鞍山万科惠斯勒小镇一期5#楼电气工程量清单组价 6_1.7安装 2" xfId="4858"/>
    <cellStyle name="差_鞍山万科惠斯勒小镇一期5#楼电气工程量清单组价 6_1.7安装 3" xfId="1509"/>
    <cellStyle name="差_鞍山万科惠斯勒小镇一期5#楼电气工程量清单组价 6_1.7安装 4" xfId="1511"/>
    <cellStyle name="差_鞍山万科惠斯勒小镇一期5#楼电气工程量清单组价 6_总包工程清单格式2012.12.25(1.4填写)(指标分析)" xfId="4859"/>
    <cellStyle name="差_鞍山万科惠斯勒小镇一期5#楼电气工程量清单组价 6_总包工程清单格式2012.12.25(1.4填写)(指标分析) 2" xfId="102"/>
    <cellStyle name="差_鞍山万科惠斯勒小镇一期5#楼电气工程量清单组价 6_总包工程清单格式2012.12.25(1.4填写)(指标分析) 3" xfId="4860"/>
    <cellStyle name="差_鞍山万科惠斯勒小镇一期5#楼电气工程量清单组价 6_总包工程清单格式2012.12.25(1.4填写)(指标分析) 4" xfId="4862"/>
    <cellStyle name="差_鞍山万科惠斯勒小镇一期5#楼电气工程量清单组价 6_总包工程清单格式2012.12.25(1.5土建填写)" xfId="4863"/>
    <cellStyle name="差_鞍山万科惠斯勒小镇一期5#楼电气工程量清单组价 6_总包工程清单格式2012.12.25(1.5土建填写) 2" xfId="4864"/>
    <cellStyle name="差_鞍山万科惠斯勒小镇一期5#楼电气工程量清单组价 6_总包工程清单格式2012.12.25(1.5土建填写) 3" xfId="4865"/>
    <cellStyle name="差_鞍山万科惠斯勒小镇一期5#楼电气工程量清单组价 6_总包工程清单格式2012.12.25(1.5土建填写) 4" xfId="4866"/>
    <cellStyle name="差_鞍山万科惠斯勒小镇一期5#楼电气工程量清单组价 7" xfId="4868"/>
    <cellStyle name="差_鞍山万科惠斯勒小镇一期5#楼电气工程量清单组价 7 2" xfId="3241"/>
    <cellStyle name="差_鞍山万科惠斯勒小镇一期5#楼电气工程量清单组价 7 3" xfId="3243"/>
    <cellStyle name="差_鞍山万科惠斯勒小镇一期5#楼电气工程量清单组价 7 4" xfId="4869"/>
    <cellStyle name="差_鞍山万科惠斯勒小镇一期5#楼电气工程量清单组价 7_1.7安装" xfId="4870"/>
    <cellStyle name="差_鞍山万科惠斯勒小镇一期5#楼电气工程量清单组价 7_1.7安装 2" xfId="4709"/>
    <cellStyle name="差_鞍山万科惠斯勒小镇一期5#楼电气工程量清单组价 7_1.7安装 3" xfId="4873"/>
    <cellStyle name="差_鞍山万科惠斯勒小镇一期5#楼电气工程量清单组价 7_1.7安装 4" xfId="4874"/>
    <cellStyle name="差_鞍山万科惠斯勒小镇一期5#楼电气工程量清单组价 7_总包工程清单格式2012.12.25(1.4填写)(指标分析)" xfId="130"/>
    <cellStyle name="差_鞍山万科惠斯勒小镇一期5#楼电气工程量清单组价 7_总包工程清单格式2012.12.25(1.4填写)(指标分析) 2" xfId="4875"/>
    <cellStyle name="差_鞍山万科惠斯勒小镇一期5#楼电气工程量清单组价 7_总包工程清单格式2012.12.25(1.4填写)(指标分析) 3" xfId="4876"/>
    <cellStyle name="差_鞍山万科惠斯勒小镇一期5#楼电气工程量清单组价 7_总包工程清单格式2012.12.25(1.4填写)(指标分析) 4" xfId="3439"/>
    <cellStyle name="差_鞍山万科惠斯勒小镇一期5#楼电气工程量清单组价 7_总包工程清单格式2012.12.25(1.5土建填写)" xfId="4243"/>
    <cellStyle name="差_鞍山万科惠斯勒小镇一期5#楼电气工程量清单组价 7_总包工程清单格式2012.12.25(1.5土建填写) 2" xfId="2952"/>
    <cellStyle name="差_鞍山万科惠斯勒小镇一期5#楼电气工程量清单组价 7_总包工程清单格式2012.12.25(1.5土建填写) 3" xfId="2955"/>
    <cellStyle name="差_鞍山万科惠斯勒小镇一期5#楼电气工程量清单组价 7_总包工程清单格式2012.12.25(1.5土建填写) 4" xfId="4878"/>
    <cellStyle name="差_鞍山万科惠斯勒小镇一期5#楼电气工程量清单组价 8" xfId="4881"/>
    <cellStyle name="差_鞍山万科惠斯勒小镇一期5#楼电气工程量清单组价 8 2" xfId="4882"/>
    <cellStyle name="差_鞍山万科惠斯勒小镇一期5#楼电气工程量清单组价 8 3" xfId="4883"/>
    <cellStyle name="差_鞍山万科惠斯勒小镇一期5#楼电气工程量清单组价 8 4" xfId="4884"/>
    <cellStyle name="差_鞍山万科惠斯勒小镇一期5#楼电气工程量清单组价 8_1.7安装" xfId="4886"/>
    <cellStyle name="差_鞍山万科惠斯勒小镇一期5#楼电气工程量清单组价 8_1.7安装 2" xfId="4390"/>
    <cellStyle name="差_鞍山万科惠斯勒小镇一期5#楼电气工程量清单组价 8_1.7安装 3" xfId="4393"/>
    <cellStyle name="差_鞍山万科惠斯勒小镇一期5#楼电气工程量清单组价 8_1.7安装 4" xfId="4887"/>
    <cellStyle name="差_鞍山万科惠斯勒小镇一期5#楼电气工程量清单组价 8_总包工程清单格式2012.12.25(1.4填写)(指标分析)" xfId="1309"/>
    <cellStyle name="差_鞍山万科惠斯勒小镇一期5#楼电气工程量清单组价 8_总包工程清单格式2012.12.25(1.4填写)(指标分析) 2" xfId="2919"/>
    <cellStyle name="差_鞍山万科惠斯勒小镇一期5#楼电气工程量清单组价 8_总包工程清单格式2012.12.25(1.4填写)(指标分析) 3" xfId="2922"/>
    <cellStyle name="差_鞍山万科惠斯勒小镇一期5#楼电气工程量清单组价 8_总包工程清单格式2012.12.25(1.4填写)(指标分析) 4" xfId="4889"/>
    <cellStyle name="差_鞍山万科惠斯勒小镇一期5#楼电气工程量清单组价 8_总包工程清单格式2012.12.25(1.5土建填写)" xfId="4890"/>
    <cellStyle name="差_鞍山万科惠斯勒小镇一期5#楼电气工程量清单组价 8_总包工程清单格式2012.12.25(1.5土建填写) 2" xfId="4891"/>
    <cellStyle name="差_鞍山万科惠斯勒小镇一期5#楼电气工程量清单组价 8_总包工程清单格式2012.12.25(1.5土建填写) 3" xfId="4892"/>
    <cellStyle name="差_鞍山万科惠斯勒小镇一期5#楼电气工程量清单组价 8_总包工程清单格式2012.12.25(1.5土建填写) 4" xfId="4893"/>
    <cellStyle name="差_鞍山万科惠斯勒小镇一期5#楼电气工程量清单组价 9" xfId="3832"/>
    <cellStyle name="差_鞍山万科惠斯勒小镇一期5#楼电气工程量清单组价 9 2" xfId="3838"/>
    <cellStyle name="差_鞍山万科惠斯勒小镇一期5#楼电气工程量清单组价 9 3" xfId="3842"/>
    <cellStyle name="差_鞍山万科惠斯勒小镇一期5#楼电气工程量清单组价 9 4" xfId="3846"/>
    <cellStyle name="差_鞍山万科惠斯勒小镇一期5#楼电气工程量清单组价 9_1.7安装" xfId="2024"/>
    <cellStyle name="差_鞍山万科惠斯勒小镇一期5#楼电气工程量清单组价 9_1.7安装 2" xfId="4894"/>
    <cellStyle name="差_鞍山万科惠斯勒小镇一期5#楼电气工程量清单组价 9_1.7安装 3" xfId="4897"/>
    <cellStyle name="差_鞍山万科惠斯勒小镇一期5#楼电气工程量清单组价 9_1.7安装 4" xfId="4900"/>
    <cellStyle name="差_鞍山万科惠斯勒小镇一期5#楼电气工程量清单组价 9_总包工程清单格式2012.12.25(1.4填写)(指标分析)" xfId="4906"/>
    <cellStyle name="差_鞍山万科惠斯勒小镇一期5#楼电气工程量清单组价 9_总包工程清单格式2012.12.25(1.4填写)(指标分析) 2" xfId="4908"/>
    <cellStyle name="差_鞍山万科惠斯勒小镇一期5#楼电气工程量清单组价 9_总包工程清单格式2012.12.25(1.4填写)(指标分析) 3" xfId="4909"/>
    <cellStyle name="差_鞍山万科惠斯勒小镇一期5#楼电气工程量清单组价 9_总包工程清单格式2012.12.25(1.4填写)(指标分析) 4" xfId="3610"/>
    <cellStyle name="差_鞍山万科惠斯勒小镇一期5#楼电气工程量清单组价 9_总包工程清单格式2012.12.25(1.5土建填写)" xfId="4910"/>
    <cellStyle name="差_鞍山万科惠斯勒小镇一期5#楼电气工程量清单组价 9_总包工程清单格式2012.12.25(1.5土建填写) 2" xfId="2900"/>
    <cellStyle name="差_鞍山万科惠斯勒小镇一期5#楼电气工程量清单组价 9_总包工程清单格式2012.12.25(1.5土建填写) 3" xfId="2903"/>
    <cellStyle name="差_鞍山万科惠斯勒小镇一期5#楼电气工程量清单组价 9_总包工程清单格式2012.12.25(1.5土建填写) 4" xfId="4911"/>
    <cellStyle name="差_鞍山万科惠斯勒小镇一期5#楼电气工程量清单组价（含甲供材价格）" xfId="4913"/>
    <cellStyle name="差_鞍山万科惠斯勒小镇一期5#楼电气工程量清单组价（含甲供材价格） 2" xfId="4914"/>
    <cellStyle name="差_鞍山万科惠斯勒小镇一期5#楼电气工程量清单组价（含甲供材价格） 2 2" xfId="4917"/>
    <cellStyle name="差_鞍山万科惠斯勒小镇一期5#楼电气工程量清单组价（含甲供材价格） 2 3" xfId="4919"/>
    <cellStyle name="差_鞍山万科惠斯勒小镇一期5#楼电气工程量清单组价（含甲供材价格） 2 4" xfId="4921"/>
    <cellStyle name="差_鞍山万科惠斯勒小镇一期5#楼电气工程量清单组价（含甲供材价格） 2_1.7安装" xfId="4923"/>
    <cellStyle name="差_鞍山万科惠斯勒小镇一期5#楼电气工程量清单组价（含甲供材价格） 2_1.7安装 2" xfId="4924"/>
    <cellStyle name="差_鞍山万科惠斯勒小镇一期5#楼电气工程量清单组价（含甲供材价格） 2_1.7安装 3" xfId="4927"/>
    <cellStyle name="差_鞍山万科惠斯勒小镇一期5#楼电气工程量清单组价（含甲供材价格） 2_1.7安装 4" xfId="4929"/>
    <cellStyle name="差_鞍山万科惠斯勒小镇一期5#楼电气工程量清单组价（含甲供材价格） 2_总包工程清单格式2012.12.25(1.4填写)(指标分析)" xfId="4712"/>
    <cellStyle name="差_鞍山万科惠斯勒小镇一期5#楼电气工程量清单组价（含甲供材价格） 2_总包工程清单格式2012.12.25(1.4填写)(指标分析) 2" xfId="4714"/>
    <cellStyle name="差_鞍山万科惠斯勒小镇一期5#楼电气工程量清单组价（含甲供材价格） 2_总包工程清单格式2012.12.25(1.4填写)(指标分析) 3" xfId="2916"/>
    <cellStyle name="差_鞍山万科惠斯勒小镇一期5#楼电气工程量清单组价（含甲供材价格） 2_总包工程清单格式2012.12.25(1.4填写)(指标分析) 4" xfId="2920"/>
    <cellStyle name="差_鞍山万科惠斯勒小镇一期5#楼电气工程量清单组价（含甲供材价格） 2_总包工程清单格式2012.12.25(1.5土建填写)" xfId="2747"/>
    <cellStyle name="差_鞍山万科惠斯勒小镇一期5#楼电气工程量清单组价（含甲供材价格） 2_总包工程清单格式2012.12.25(1.5土建填写) 2" xfId="2749"/>
    <cellStyle name="差_鞍山万科惠斯勒小镇一期5#楼电气工程量清单组价（含甲供材价格） 2_总包工程清单格式2012.12.25(1.5土建填写) 3" xfId="2751"/>
    <cellStyle name="差_鞍山万科惠斯勒小镇一期5#楼电气工程量清单组价（含甲供材价格） 2_总包工程清单格式2012.12.25(1.5土建填写) 4" xfId="2753"/>
    <cellStyle name="差_鞍山万科惠斯勒小镇一期5#楼电气工程量清单组价（含甲供材价格） 3" xfId="2635"/>
    <cellStyle name="差_鞍山万科惠斯勒小镇一期5#楼电气工程量清单组价（含甲供材价格） 3 2" xfId="2638"/>
    <cellStyle name="差_鞍山万科惠斯勒小镇一期5#楼电气工程量清单组价（含甲供材价格） 3 3" xfId="2641"/>
    <cellStyle name="差_鞍山万科惠斯勒小镇一期5#楼电气工程量清单组价（含甲供材价格） 3 4" xfId="2644"/>
    <cellStyle name="差_鞍山万科惠斯勒小镇一期5#楼电气工程量清单组价（含甲供材价格） 3_1.7安装" xfId="4931"/>
    <cellStyle name="差_鞍山万科惠斯勒小镇一期5#楼电气工程量清单组价（含甲供材价格） 3_1.7安装 2" xfId="4932"/>
    <cellStyle name="差_鞍山万科惠斯勒小镇一期5#楼电气工程量清单组价（含甲供材价格） 3_1.7安装 3" xfId="4936"/>
    <cellStyle name="差_鞍山万科惠斯勒小镇一期5#楼电气工程量清单组价（含甲供材价格） 3_1.7安装 4" xfId="4940"/>
    <cellStyle name="差_鞍山万科惠斯勒小镇一期5#楼电气工程量清单组价（含甲供材价格） 3_总包工程清单格式2012.12.25(1.4填写)(指标分析)" xfId="4944"/>
    <cellStyle name="差_鞍山万科惠斯勒小镇一期5#楼电气工程量清单组价（含甲供材价格） 3_总包工程清单格式2012.12.25(1.4填写)(指标分析) 2" xfId="4946"/>
    <cellStyle name="差_鞍山万科惠斯勒小镇一期5#楼电气工程量清单组价（含甲供材价格） 3_总包工程清单格式2012.12.25(1.4填写)(指标分析) 3" xfId="4947"/>
    <cellStyle name="差_鞍山万科惠斯勒小镇一期5#楼电气工程量清单组价（含甲供材价格） 3_总包工程清单格式2012.12.25(1.4填写)(指标分析) 4" xfId="4907"/>
    <cellStyle name="差_鞍山万科惠斯勒小镇一期5#楼电气工程量清单组价（含甲供材价格） 3_总包工程清单格式2012.12.25(1.5土建填写)" xfId="4949"/>
    <cellStyle name="差_鞍山万科惠斯勒小镇一期5#楼电气工程量清单组价（含甲供材价格） 3_总包工程清单格式2012.12.25(1.5土建填写) 2" xfId="4661"/>
    <cellStyle name="差_鞍山万科惠斯勒小镇一期5#楼电气工程量清单组价（含甲供材价格） 3_总包工程清单格式2012.12.25(1.5土建填写) 3" xfId="4664"/>
    <cellStyle name="差_鞍山万科惠斯勒小镇一期5#楼电气工程量清单组价（含甲供材价格） 3_总包工程清单格式2012.12.25(1.5土建填写) 4" xfId="3427"/>
    <cellStyle name="差_鞍山万科惠斯勒小镇一期5#楼电气工程量清单组价（含甲供材价格） 4" xfId="2648"/>
    <cellStyle name="差_鞍山万科惠斯勒小镇一期5#楼电气工程量清单组价（含甲供材价格） 4 2" xfId="4951"/>
    <cellStyle name="差_鞍山万科惠斯勒小镇一期5#楼电气工程量清单组价（含甲供材价格） 4 3" xfId="4953"/>
    <cellStyle name="差_鞍山万科惠斯勒小镇一期5#楼电气工程量清单组价（含甲供材价格） 4 4" xfId="4956"/>
    <cellStyle name="差_鞍山万科惠斯勒小镇一期5#楼电气工程量清单组价（含甲供材价格） 4_1.7安装" xfId="4382"/>
    <cellStyle name="差_鞍山万科惠斯勒小镇一期5#楼电气工程量清单组价（含甲供材价格） 4_1.7安装 2" xfId="4297"/>
    <cellStyle name="差_鞍山万科惠斯勒小镇一期5#楼电气工程量清单组价（含甲供材价格） 4_1.7安装 3" xfId="4959"/>
    <cellStyle name="差_鞍山万科惠斯勒小镇一期5#楼电气工程量清单组价（含甲供材价格） 4_1.7安装 4" xfId="4961"/>
    <cellStyle name="差_鞍山万科惠斯勒小镇一期5#楼电气工程量清单组价（含甲供材价格） 4_总包工程清单格式2012.12.25(1.4填写)(指标分析)" xfId="2854"/>
    <cellStyle name="差_鞍山万科惠斯勒小镇一期5#楼电气工程量清单组价（含甲供材价格） 4_总包工程清单格式2012.12.25(1.4填写)(指标分析) 2" xfId="4963"/>
    <cellStyle name="差_鞍山万科惠斯勒小镇一期5#楼电气工程量清单组价（含甲供材价格） 4_总包工程清单格式2012.12.25(1.4填写)(指标分析) 3" xfId="4965"/>
    <cellStyle name="差_鞍山万科惠斯勒小镇一期5#楼电气工程量清单组价（含甲供材价格） 4_总包工程清单格式2012.12.25(1.4填写)(指标分析) 4" xfId="4966"/>
    <cellStyle name="差_鞍山万科惠斯勒小镇一期5#楼电气工程量清单组价（含甲供材价格） 4_总包工程清单格式2012.12.25(1.5土建填写)" xfId="4967"/>
    <cellStyle name="差_鞍山万科惠斯勒小镇一期5#楼电气工程量清单组价（含甲供材价格） 4_总包工程清单格式2012.12.25(1.5土建填写) 2" xfId="4968"/>
    <cellStyle name="差_鞍山万科惠斯勒小镇一期5#楼电气工程量清单组价（含甲供材价格） 4_总包工程清单格式2012.12.25(1.5土建填写) 3" xfId="4970"/>
    <cellStyle name="差_鞍山万科惠斯勒小镇一期5#楼电气工程量清单组价（含甲供材价格） 4_总包工程清单格式2012.12.25(1.5土建填写) 4" xfId="4972"/>
    <cellStyle name="差_鞍山万科惠斯勒小镇一期5#楼电气工程量清单组价（含甲供材价格） 5" xfId="2650"/>
    <cellStyle name="差_鞍山万科惠斯勒小镇一期5#楼电气工程量清单组价（含甲供材价格） 5 2" xfId="4974"/>
    <cellStyle name="差_鞍山万科惠斯勒小镇一期5#楼电气工程量清单组价（含甲供材价格） 5 3" xfId="4978"/>
    <cellStyle name="差_鞍山万科惠斯勒小镇一期5#楼电气工程量清单组价（含甲供材价格） 5 4" xfId="4983"/>
    <cellStyle name="差_鞍山万科惠斯勒小镇一期5#楼电气工程量清单组价（含甲供材价格） 5_1.7安装" xfId="4926"/>
    <cellStyle name="差_鞍山万科惠斯勒小镇一期5#楼电气工程量清单组价（含甲供材价格） 5_1.7安装 2" xfId="4987"/>
    <cellStyle name="差_鞍山万科惠斯勒小镇一期5#楼电气工程量清单组价（含甲供材价格） 5_1.7安装 3" xfId="4989"/>
    <cellStyle name="差_鞍山万科惠斯勒小镇一期5#楼电气工程量清单组价（含甲供材价格） 5_1.7安装 4" xfId="4990"/>
    <cellStyle name="差_鞍山万科惠斯勒小镇一期5#楼电气工程量清单组价（含甲供材价格） 5_总包工程清单格式2012.12.25(1.4填写)(指标分析)" xfId="4993"/>
    <cellStyle name="差_鞍山万科惠斯勒小镇一期5#楼电气工程量清单组价（含甲供材价格） 5_总包工程清单格式2012.12.25(1.4填写)(指标分析) 2" xfId="4166"/>
    <cellStyle name="差_鞍山万科惠斯勒小镇一期5#楼电气工程量清单组价（含甲供材价格） 5_总包工程清单格式2012.12.25(1.4填写)(指标分析) 3" xfId="4172"/>
    <cellStyle name="差_鞍山万科惠斯勒小镇一期5#楼电气工程量清单组价（含甲供材价格） 5_总包工程清单格式2012.12.25(1.4填写)(指标分析) 4" xfId="2966"/>
    <cellStyle name="差_鞍山万科惠斯勒小镇一期5#楼电气工程量清单组价（含甲供材价格） 5_总包工程清单格式2012.12.25(1.5土建填写)" xfId="4633"/>
    <cellStyle name="差_鞍山万科惠斯勒小镇一期5#楼电气工程量清单组价（含甲供材价格） 5_总包工程清单格式2012.12.25(1.5土建填写) 2" xfId="4638"/>
    <cellStyle name="差_鞍山万科惠斯勒小镇一期5#楼电气工程量清单组价（含甲供材价格） 5_总包工程清单格式2012.12.25(1.5土建填写) 3" xfId="4640"/>
    <cellStyle name="差_鞍山万科惠斯勒小镇一期5#楼电气工程量清单组价（含甲供材价格） 5_总包工程清单格式2012.12.25(1.5土建填写) 4" xfId="4642"/>
    <cellStyle name="差_鞍山万科惠斯勒小镇一期5#楼电气工程量清单组价（含甲供材价格） 6" xfId="2654"/>
    <cellStyle name="差_鞍山万科惠斯勒小镇一期5#楼电气工程量清单组价（含甲供材价格） 6 2" xfId="4994"/>
    <cellStyle name="差_鞍山万科惠斯勒小镇一期5#楼电气工程量清单组价（含甲供材价格） 6 3" xfId="4998"/>
    <cellStyle name="差_鞍山万科惠斯勒小镇一期5#楼电气工程量清单组价（含甲供材价格） 6 4" xfId="4176"/>
    <cellStyle name="差_鞍山万科惠斯勒小镇一期5#楼电气工程量清单组价（含甲供材价格） 6_1.7安装" xfId="4945"/>
    <cellStyle name="差_鞍山万科惠斯勒小镇一期5#楼电气工程量清单组价（含甲供材价格） 6_1.7安装 2" xfId="2626"/>
    <cellStyle name="差_鞍山万科惠斯勒小镇一期5#楼电气工程量清单组价（含甲供材价格） 6_1.7安装 3" xfId="2630"/>
    <cellStyle name="差_鞍山万科惠斯勒小镇一期5#楼电气工程量清单组价（含甲供材价格） 6_1.7安装 4" xfId="4571"/>
    <cellStyle name="差_鞍山万科惠斯勒小镇一期5#楼电气工程量清单组价（含甲供材价格） 6_总包工程清单格式2012.12.25(1.4填写)(指标分析)" xfId="4725"/>
    <cellStyle name="差_鞍山万科惠斯勒小镇一期5#楼电气工程量清单组价（含甲供材价格） 6_总包工程清单格式2012.12.25(1.4填写)(指标分析) 2" xfId="5002"/>
    <cellStyle name="差_鞍山万科惠斯勒小镇一期5#楼电气工程量清单组价（含甲供材价格） 6_总包工程清单格式2012.12.25(1.4填写)(指标分析) 3" xfId="5003"/>
    <cellStyle name="差_鞍山万科惠斯勒小镇一期5#楼电气工程量清单组价（含甲供材价格） 6_总包工程清单格式2012.12.25(1.4填写)(指标分析) 4" xfId="5004"/>
    <cellStyle name="差_鞍山万科惠斯勒小镇一期5#楼电气工程量清单组价（含甲供材价格） 6_总包工程清单格式2012.12.25(1.5土建填写)" xfId="4682"/>
    <cellStyle name="差_鞍山万科惠斯勒小镇一期5#楼电气工程量清单组价（含甲供材价格） 6_总包工程清单格式2012.12.25(1.5土建填写) 2" xfId="5006"/>
    <cellStyle name="差_鞍山万科惠斯勒小镇一期5#楼电气工程量清单组价（含甲供材价格） 6_总包工程清单格式2012.12.25(1.5土建填写) 3" xfId="5007"/>
    <cellStyle name="差_鞍山万科惠斯勒小镇一期5#楼电气工程量清单组价（含甲供材价格） 6_总包工程清单格式2012.12.25(1.5土建填写) 4" xfId="5008"/>
    <cellStyle name="差_鞍山万科惠斯勒小镇一期5#楼电气工程量清单组价（含甲供材价格） 7" xfId="5009"/>
    <cellStyle name="差_鞍山万科惠斯勒小镇一期5#楼电气工程量清单组价（含甲供材价格） 8" xfId="919"/>
    <cellStyle name="差_鞍山万科惠斯勒小镇一期5#楼电气工程量清单组价（含甲供材价格） 9" xfId="934"/>
    <cellStyle name="差_鞍山万科惠斯勒小镇一期5#楼电气工程量清单组价（户内部分含甲供材价格）" xfId="3651"/>
    <cellStyle name="差_鞍山万科惠斯勒小镇一期5#楼电气工程量清单组价（户内部分含甲供材价格） 2" xfId="1009"/>
    <cellStyle name="差_鞍山万科惠斯勒小镇一期5#楼电气工程量清单组价（户内部分含甲供材价格） 2 2" xfId="3956"/>
    <cellStyle name="差_鞍山万科惠斯勒小镇一期5#楼电气工程量清单组价（户内部分含甲供材价格） 2 3" xfId="3961"/>
    <cellStyle name="差_鞍山万科惠斯勒小镇一期5#楼电气工程量清单组价（户内部分含甲供材价格） 2 4" xfId="3966"/>
    <cellStyle name="差_鞍山万科惠斯勒小镇一期5#楼电气工程量清单组价（户内部分含甲供材价格） 2_1.7安装" xfId="3189"/>
    <cellStyle name="差_鞍山万科惠斯勒小镇一期5#楼电气工程量清单组价（户内部分含甲供材价格） 2_1.7安装 2" xfId="3193"/>
    <cellStyle name="差_鞍山万科惠斯勒小镇一期5#楼电气工程量清单组价（户内部分含甲供材价格） 2_1.7安装 3" xfId="3199"/>
    <cellStyle name="差_鞍山万科惠斯勒小镇一期5#楼电气工程量清单组价（户内部分含甲供材价格） 2_1.7安装 4" xfId="3201"/>
    <cellStyle name="差_鞍山万科惠斯勒小镇一期5#楼电气工程量清单组价（户内部分含甲供材价格） 2_总包工程清单格式2012.12.25(1.4填写)(指标分析)" xfId="5010"/>
    <cellStyle name="差_鞍山万科惠斯勒小镇一期5#楼电气工程量清单组价（户内部分含甲供材价格） 2_总包工程清单格式2012.12.25(1.4填写)(指标分析) 2" xfId="4783"/>
    <cellStyle name="差_鞍山万科惠斯勒小镇一期5#楼电气工程量清单组价（户内部分含甲供材价格） 2_总包工程清单格式2012.12.25(1.4填写)(指标分析) 3" xfId="5012"/>
    <cellStyle name="差_鞍山万科惠斯勒小镇一期5#楼电气工程量清单组价（户内部分含甲供材价格） 2_总包工程清单格式2012.12.25(1.4填写)(指标分析) 4" xfId="5013"/>
    <cellStyle name="差_鞍山万科惠斯勒小镇一期5#楼电气工程量清单组价（户内部分含甲供材价格） 2_总包工程清单格式2012.12.25(1.5土建填写)" xfId="5014"/>
    <cellStyle name="差_鞍山万科惠斯勒小镇一期5#楼电气工程量清单组价（户内部分含甲供材价格） 2_总包工程清单格式2012.12.25(1.5土建填写) 2" xfId="5015"/>
    <cellStyle name="差_鞍山万科惠斯勒小镇一期5#楼电气工程量清单组价（户内部分含甲供材价格） 2_总包工程清单格式2012.12.25(1.5土建填写) 3" xfId="5016"/>
    <cellStyle name="差_鞍山万科惠斯勒小镇一期5#楼电气工程量清单组价（户内部分含甲供材价格） 2_总包工程清单格式2012.12.25(1.5土建填写) 4" xfId="5017"/>
    <cellStyle name="差_鞍山万科惠斯勒小镇一期5#楼电气工程量清单组价（户内部分含甲供材价格） 3" xfId="1014"/>
    <cellStyle name="差_鞍山万科惠斯勒小镇一期5#楼电气工程量清单组价（户内部分含甲供材价格） 3 2" xfId="1650"/>
    <cellStyle name="差_鞍山万科惠斯勒小镇一期5#楼电气工程量清单组价（户内部分含甲供材价格） 3 3" xfId="1656"/>
    <cellStyle name="差_鞍山万科惠斯勒小镇一期5#楼电气工程量清单组价（户内部分含甲供材价格） 3 4" xfId="1662"/>
    <cellStyle name="差_鞍山万科惠斯勒小镇一期5#楼电气工程量清单组价（户内部分含甲供材价格） 3_1.7安装" xfId="5018"/>
    <cellStyle name="差_鞍山万科惠斯勒小镇一期5#楼电气工程量清单组价（户内部分含甲供材价格） 3_1.7安装 2" xfId="5020"/>
    <cellStyle name="差_鞍山万科惠斯勒小镇一期5#楼电气工程量清单组价（户内部分含甲供材价格） 3_1.7安装 3" xfId="5022"/>
    <cellStyle name="差_鞍山万科惠斯勒小镇一期5#楼电气工程量清单组价（户内部分含甲供材价格） 3_1.7安装 4" xfId="5024"/>
    <cellStyle name="差_鞍山万科惠斯勒小镇一期5#楼电气工程量清单组价（户内部分含甲供材价格） 3_总包工程清单格式2012.12.25(1.4填写)(指标分析)" xfId="689"/>
    <cellStyle name="差_鞍山万科惠斯勒小镇一期5#楼电气工程量清单组价（户内部分含甲供材价格） 3_总包工程清单格式2012.12.25(1.4填写)(指标分析) 2" xfId="5026"/>
    <cellStyle name="差_鞍山万科惠斯勒小镇一期5#楼电气工程量清单组价（户内部分含甲供材价格） 3_总包工程清单格式2012.12.25(1.4填写)(指标分析) 3" xfId="2607"/>
    <cellStyle name="差_鞍山万科惠斯勒小镇一期5#楼电气工程量清单组价（户内部分含甲供材价格） 3_总包工程清单格式2012.12.25(1.4填写)(指标分析) 4" xfId="2609"/>
    <cellStyle name="差_鞍山万科惠斯勒小镇一期5#楼电气工程量清单组价（户内部分含甲供材价格） 3_总包工程清单格式2012.12.25(1.5土建填写)" xfId="5027"/>
    <cellStyle name="差_鞍山万科惠斯勒小镇一期5#楼电气工程量清单组价（户内部分含甲供材价格） 3_总包工程清单格式2012.12.25(1.5土建填写) 2" xfId="1846"/>
    <cellStyle name="差_鞍山万科惠斯勒小镇一期5#楼电气工程量清单组价（户内部分含甲供材价格） 3_总包工程清单格式2012.12.25(1.5土建填写) 3" xfId="1853"/>
    <cellStyle name="差_鞍山万科惠斯勒小镇一期5#楼电气工程量清单组价（户内部分含甲供材价格） 3_总包工程清单格式2012.12.25(1.5土建填写) 4" xfId="4479"/>
    <cellStyle name="差_鞍山万科惠斯勒小镇一期5#楼电气工程量清单组价（户内部分含甲供材价格） 4" xfId="631"/>
    <cellStyle name="差_鞍山万科惠斯勒小镇一期5#楼电气工程量清单组价（户内部分含甲供材价格） 4 2" xfId="1706"/>
    <cellStyle name="差_鞍山万科惠斯勒小镇一期5#楼电气工程量清单组价（户内部分含甲供材价格） 4 3" xfId="1711"/>
    <cellStyle name="差_鞍山万科惠斯勒小镇一期5#楼电气工程量清单组价（户内部分含甲供材价格） 4 4" xfId="1716"/>
    <cellStyle name="差_鞍山万科惠斯勒小镇一期5#楼电气工程量清单组价（户内部分含甲供材价格） 4_1.7安装" xfId="5028"/>
    <cellStyle name="差_鞍山万科惠斯勒小镇一期5#楼电气工程量清单组价（户内部分含甲供材价格） 4_1.7安装 2" xfId="5032"/>
    <cellStyle name="差_鞍山万科惠斯勒小镇一期5#楼电气工程量清单组价（户内部分含甲供材价格） 4_1.7安装 3" xfId="3710"/>
    <cellStyle name="差_鞍山万科惠斯勒小镇一期5#楼电气工程量清单组价（户内部分含甲供材价格） 4_1.7安装 4" xfId="3719"/>
    <cellStyle name="差_鞍山万科惠斯勒小镇一期5#楼电气工程量清单组价（户内部分含甲供材价格） 4_总包工程清单格式2012.12.25(1.4填写)(指标分析)" xfId="1496"/>
    <cellStyle name="差_鞍山万科惠斯勒小镇一期5#楼电气工程量清单组价（户内部分含甲供材价格） 4_总包工程清单格式2012.12.25(1.4填写)(指标分析) 2" xfId="5034"/>
    <cellStyle name="差_鞍山万科惠斯勒小镇一期5#楼电气工程量清单组价（户内部分含甲供材价格） 4_总包工程清单格式2012.12.25(1.4填写)(指标分析) 3" xfId="5037"/>
    <cellStyle name="差_鞍山万科惠斯勒小镇一期5#楼电气工程量清单组价（户内部分含甲供材价格） 4_总包工程清单格式2012.12.25(1.4填写)(指标分析) 4" xfId="5040"/>
    <cellStyle name="差_鞍山万科惠斯勒小镇一期5#楼电气工程量清单组价（户内部分含甲供材价格） 4_总包工程清单格式2012.12.25(1.5土建填写)" xfId="5043"/>
    <cellStyle name="差_鞍山万科惠斯勒小镇一期5#楼电气工程量清单组价（户内部分含甲供材价格） 4_总包工程清单格式2012.12.25(1.5土建填写) 2" xfId="255"/>
    <cellStyle name="差_鞍山万科惠斯勒小镇一期5#楼电气工程量清单组价（户内部分含甲供材价格） 4_总包工程清单格式2012.12.25(1.5土建填写) 3" xfId="5044"/>
    <cellStyle name="差_鞍山万科惠斯勒小镇一期5#楼电气工程量清单组价（户内部分含甲供材价格） 4_总包工程清单格式2012.12.25(1.5土建填写) 4" xfId="5045"/>
    <cellStyle name="差_鞍山万科惠斯勒小镇一期5#楼电气工程量清单组价（户内部分含甲供材价格） 5" xfId="635"/>
    <cellStyle name="差_鞍山万科惠斯勒小镇一期5#楼电气工程量清单组价（户内部分含甲供材价格） 5 2" xfId="1729"/>
    <cellStyle name="差_鞍山万科惠斯勒小镇一期5#楼电气工程量清单组价（户内部分含甲供材价格） 5 3" xfId="1734"/>
    <cellStyle name="差_鞍山万科惠斯勒小镇一期5#楼电气工程量清单组价（户内部分含甲供材价格） 5 4" xfId="1737"/>
    <cellStyle name="差_鞍山万科惠斯勒小镇一期5#楼电气工程量清单组价（户内部分含甲供材价格） 5_1.7安装" xfId="2188"/>
    <cellStyle name="差_鞍山万科惠斯勒小镇一期5#楼电气工程量清单组价（户内部分含甲供材价格） 5_1.7安装 2" xfId="5046"/>
    <cellStyle name="差_鞍山万科惠斯勒小镇一期5#楼电气工程量清单组价（户内部分含甲供材价格） 5_1.7安装 3" xfId="5047"/>
    <cellStyle name="差_鞍山万科惠斯勒小镇一期5#楼电气工程量清单组价（户内部分含甲供材价格） 5_1.7安装 4" xfId="5048"/>
    <cellStyle name="差_鞍山万科惠斯勒小镇一期5#楼电气工程量清单组价（户内部分含甲供材价格） 5_总包工程清单格式2012.12.25(1.4填写)(指标分析)" xfId="5049"/>
    <cellStyle name="差_鞍山万科惠斯勒小镇一期5#楼电气工程量清单组价（户内部分含甲供材价格） 5_总包工程清单格式2012.12.25(1.4填写)(指标分析) 2" xfId="3344"/>
    <cellStyle name="差_鞍山万科惠斯勒小镇一期5#楼电气工程量清单组价（户内部分含甲供材价格） 5_总包工程清单格式2012.12.25(1.4填写)(指标分析) 3" xfId="3349"/>
    <cellStyle name="差_鞍山万科惠斯勒小镇一期5#楼电气工程量清单组价（户内部分含甲供材价格） 5_总包工程清单格式2012.12.25(1.4填写)(指标分析) 4" xfId="3354"/>
    <cellStyle name="差_鞍山万科惠斯勒小镇一期5#楼电气工程量清单组价（户内部分含甲供材价格） 5_总包工程清单格式2012.12.25(1.5土建填写)" xfId="4419"/>
    <cellStyle name="差_鞍山万科惠斯勒小镇一期5#楼电气工程量清单组价（户内部分含甲供材价格） 5_总包工程清单格式2012.12.25(1.5土建填写) 2" xfId="4422"/>
    <cellStyle name="差_鞍山万科惠斯勒小镇一期5#楼电气工程量清单组价（户内部分含甲供材价格） 5_总包工程清单格式2012.12.25(1.5土建填写) 3" xfId="4425"/>
    <cellStyle name="差_鞍山万科惠斯勒小镇一期5#楼电气工程量清单组价（户内部分含甲供材价格） 5_总包工程清单格式2012.12.25(1.5土建填写) 4" xfId="4428"/>
    <cellStyle name="差_鞍山万科惠斯勒小镇一期5#楼电气工程量清单组价（户内部分含甲供材价格） 6" xfId="50"/>
    <cellStyle name="差_鞍山万科惠斯勒小镇一期5#楼电气工程量清单组价（户内部分含甲供材价格） 6 2" xfId="1739"/>
    <cellStyle name="差_鞍山万科惠斯勒小镇一期5#楼电气工程量清单组价（户内部分含甲供材价格） 6 3" xfId="1741"/>
    <cellStyle name="差_鞍山万科惠斯勒小镇一期5#楼电气工程量清单组价（户内部分含甲供材价格） 6 4" xfId="1743"/>
    <cellStyle name="差_鞍山万科惠斯勒小镇一期5#楼电气工程量清单组价（户内部分含甲供材价格） 6_1.7安装" xfId="5050"/>
    <cellStyle name="差_鞍山万科惠斯勒小镇一期5#楼电气工程量清单组价（户内部分含甲供材价格） 6_1.7安装 2" xfId="3179"/>
    <cellStyle name="差_鞍山万科惠斯勒小镇一期5#楼电气工程量清单组价（户内部分含甲供材价格） 6_1.7安装 3" xfId="3396"/>
    <cellStyle name="差_鞍山万科惠斯勒小镇一期5#楼电气工程量清单组价（户内部分含甲供材价格） 6_1.7安装 4" xfId="3398"/>
    <cellStyle name="差_鞍山万科惠斯勒小镇一期5#楼电气工程量清单组价（户内部分含甲供材价格） 6_总包工程清单格式2012.12.25(1.4填写)(指标分析)" xfId="3745"/>
    <cellStyle name="差_鞍山万科惠斯勒小镇一期5#楼电气工程量清单组价（户内部分含甲供材价格） 6_总包工程清单格式2012.12.25(1.4填写)(指标分析) 2" xfId="4587"/>
    <cellStyle name="差_鞍山万科惠斯勒小镇一期5#楼电气工程量清单组价（户内部分含甲供材价格） 6_总包工程清单格式2012.12.25(1.4填写)(指标分析) 3" xfId="4589"/>
    <cellStyle name="差_鞍山万科惠斯勒小镇一期5#楼电气工程量清单组价（户内部分含甲供材价格） 6_总包工程清单格式2012.12.25(1.4填写)(指标分析) 4" xfId="4591"/>
    <cellStyle name="差_鞍山万科惠斯勒小镇一期5#楼电气工程量清单组价（户内部分含甲供材价格） 6_总包工程清单格式2012.12.25(1.5土建填写)" xfId="5051"/>
    <cellStyle name="差_鞍山万科惠斯勒小镇一期5#楼电气工程量清单组价（户内部分含甲供材价格） 6_总包工程清单格式2012.12.25(1.5土建填写) 2" xfId="5054"/>
    <cellStyle name="差_鞍山万科惠斯勒小镇一期5#楼电气工程量清单组价（户内部分含甲供材价格） 6_总包工程清单格式2012.12.25(1.5土建填写) 3" xfId="5059"/>
    <cellStyle name="差_鞍山万科惠斯勒小镇一期5#楼电气工程量清单组价（户内部分含甲供材价格） 6_总包工程清单格式2012.12.25(1.5土建填写) 4" xfId="4903"/>
    <cellStyle name="差_鞍山万科惠斯勒小镇一期5#楼电气工程量清单组价（户内部分含甲供材价格） 7" xfId="1746"/>
    <cellStyle name="差_鞍山万科惠斯勒小镇一期5#楼电气工程量清单组价（户内部分含甲供材价格） 8" xfId="1757"/>
    <cellStyle name="差_鞍山万科惠斯勒小镇一期5#楼电气工程量清单组价（户内部分含甲供材价格） 9" xfId="1766"/>
    <cellStyle name="差_鞍山万科惠斯勒小镇一期5号楼水暖工程清单20100306" xfId="70"/>
    <cellStyle name="差_鞍山万科惠斯勒小镇一期5号楼水暖工程清单20100306 10" xfId="3304"/>
    <cellStyle name="差_鞍山万科惠斯勒小镇一期5号楼水暖工程清单20100306 10 2" xfId="3307"/>
    <cellStyle name="差_鞍山万科惠斯勒小镇一期5号楼水暖工程清单20100306 10 3" xfId="3310"/>
    <cellStyle name="差_鞍山万科惠斯勒小镇一期5号楼水暖工程清单20100306 10 4" xfId="3314"/>
    <cellStyle name="差_鞍山万科惠斯勒小镇一期5号楼水暖工程清单20100306 10_1.7安装" xfId="5063"/>
    <cellStyle name="差_鞍山万科惠斯勒小镇一期5号楼水暖工程清单20100306 10_1.7安装 2" xfId="5065"/>
    <cellStyle name="差_鞍山万科惠斯勒小镇一期5号楼水暖工程清单20100306 10_1.7安装 3" xfId="5067"/>
    <cellStyle name="差_鞍山万科惠斯勒小镇一期5号楼水暖工程清单20100306 10_1.7安装 4" xfId="5069"/>
    <cellStyle name="差_鞍山万科惠斯勒小镇一期5号楼水暖工程清单20100306 10_总包工程清单格式2012.12.25(1.4填写)(指标分析)" xfId="573"/>
    <cellStyle name="差_鞍山万科惠斯勒小镇一期5号楼水暖工程清单20100306 10_总包工程清单格式2012.12.25(1.4填写)(指标分析) 2" xfId="914"/>
    <cellStyle name="差_鞍山万科惠斯勒小镇一期5号楼水暖工程清单20100306 10_总包工程清单格式2012.12.25(1.4填写)(指标分析) 3" xfId="963"/>
    <cellStyle name="差_鞍山万科惠斯勒小镇一期5号楼水暖工程清单20100306 10_总包工程清单格式2012.12.25(1.4填写)(指标分析) 4" xfId="974"/>
    <cellStyle name="差_鞍山万科惠斯勒小镇一期5号楼水暖工程清单20100306 10_总包工程清单格式2012.12.25(1.5土建填写)" xfId="5071"/>
    <cellStyle name="差_鞍山万科惠斯勒小镇一期5号楼水暖工程清单20100306 10_总包工程清单格式2012.12.25(1.5土建填写) 2" xfId="5072"/>
    <cellStyle name="差_鞍山万科惠斯勒小镇一期5号楼水暖工程清单20100306 10_总包工程清单格式2012.12.25(1.5土建填写) 3" xfId="5073"/>
    <cellStyle name="差_鞍山万科惠斯勒小镇一期5号楼水暖工程清单20100306 10_总包工程清单格式2012.12.25(1.5土建填写) 4" xfId="5074"/>
    <cellStyle name="差_鞍山万科惠斯勒小镇一期5号楼水暖工程清单20100306 11" xfId="2709"/>
    <cellStyle name="差_鞍山万科惠斯勒小镇一期5号楼水暖工程清单20100306 11 2" xfId="2713"/>
    <cellStyle name="差_鞍山万科惠斯勒小镇一期5号楼水暖工程清单20100306 11 3" xfId="2717"/>
    <cellStyle name="差_鞍山万科惠斯勒小镇一期5号楼水暖工程清单20100306 11 4" xfId="2722"/>
    <cellStyle name="差_鞍山万科惠斯勒小镇一期5号楼水暖工程清单20100306 11_1.7安装" xfId="5075"/>
    <cellStyle name="差_鞍山万科惠斯勒小镇一期5号楼水暖工程清单20100306 11_1.7安装 2" xfId="5077"/>
    <cellStyle name="差_鞍山万科惠斯勒小镇一期5号楼水暖工程清单20100306 11_1.7安装 3" xfId="5078"/>
    <cellStyle name="差_鞍山万科惠斯勒小镇一期5号楼水暖工程清单20100306 11_1.7安装 4" xfId="5079"/>
    <cellStyle name="差_鞍山万科惠斯勒小镇一期5号楼水暖工程清单20100306 11_总包工程清单格式2012.12.25(1.4填写)(指标分析)" xfId="5080"/>
    <cellStyle name="差_鞍山万科惠斯勒小镇一期5号楼水暖工程清单20100306 11_总包工程清单格式2012.12.25(1.4填写)(指标分析) 2" xfId="5082"/>
    <cellStyle name="差_鞍山万科惠斯勒小镇一期5号楼水暖工程清单20100306 11_总包工程清单格式2012.12.25(1.4填写)(指标分析) 3" xfId="5083"/>
    <cellStyle name="差_鞍山万科惠斯勒小镇一期5号楼水暖工程清单20100306 11_总包工程清单格式2012.12.25(1.4填写)(指标分析) 4" xfId="5084"/>
    <cellStyle name="差_鞍山万科惠斯勒小镇一期5号楼水暖工程清单20100306 11_总包工程清单格式2012.12.25(1.5土建填写)" xfId="4127"/>
    <cellStyle name="差_鞍山万科惠斯勒小镇一期5号楼水暖工程清单20100306 11_总包工程清单格式2012.12.25(1.5土建填写) 2" xfId="5085"/>
    <cellStyle name="差_鞍山万科惠斯勒小镇一期5号楼水暖工程清单20100306 11_总包工程清单格式2012.12.25(1.5土建填写) 3" xfId="5086"/>
    <cellStyle name="差_鞍山万科惠斯勒小镇一期5号楼水暖工程清单20100306 11_总包工程清单格式2012.12.25(1.5土建填写) 4" xfId="5087"/>
    <cellStyle name="差_鞍山万科惠斯勒小镇一期5号楼水暖工程清单20100306 12" xfId="1039"/>
    <cellStyle name="差_鞍山万科惠斯勒小镇一期5号楼水暖工程清单20100306 13" xfId="1046"/>
    <cellStyle name="差_鞍山万科惠斯勒小镇一期5号楼水暖工程清单20100306 14" xfId="1082"/>
    <cellStyle name="差_鞍山万科惠斯勒小镇一期5号楼水暖工程清单20100306 2" xfId="3316"/>
    <cellStyle name="差_鞍山万科惠斯勒小镇一期5号楼水暖工程清单20100306 2 2" xfId="2982"/>
    <cellStyle name="差_鞍山万科惠斯勒小镇一期5号楼水暖工程清单20100306 2 3" xfId="2992"/>
    <cellStyle name="差_鞍山万科惠斯勒小镇一期5号楼水暖工程清单20100306 2 4" xfId="2999"/>
    <cellStyle name="差_鞍山万科惠斯勒小镇一期5号楼水暖工程清单20100306 2_1.7安装" xfId="5057"/>
    <cellStyle name="差_鞍山万科惠斯勒小镇一期5号楼水暖工程清单20100306 2_1.7安装 2" xfId="5088"/>
    <cellStyle name="差_鞍山万科惠斯勒小镇一期5号楼水暖工程清单20100306 2_1.7安装 3" xfId="5089"/>
    <cellStyle name="差_鞍山万科惠斯勒小镇一期5号楼水暖工程清单20100306 2_1.7安装 4" xfId="5090"/>
    <cellStyle name="差_鞍山万科惠斯勒小镇一期5号楼水暖工程清单20100306 2_总包工程清单格式2012.12.25(1.4填写)(指标分析)" xfId="642"/>
    <cellStyle name="差_鞍山万科惠斯勒小镇一期5号楼水暖工程清单20100306 2_总包工程清单格式2012.12.25(1.4填写)(指标分析) 2" xfId="647"/>
    <cellStyle name="差_鞍山万科惠斯勒小镇一期5号楼水暖工程清单20100306 2_总包工程清单格式2012.12.25(1.4填写)(指标分析) 3" xfId="408"/>
    <cellStyle name="差_鞍山万科惠斯勒小镇一期5号楼水暖工程清单20100306 2_总包工程清单格式2012.12.25(1.4填写)(指标分析) 4" xfId="653"/>
    <cellStyle name="差_鞍山万科惠斯勒小镇一期5号楼水暖工程清单20100306 2_总包工程清单格式2012.12.25(1.5土建填写)" xfId="5091"/>
    <cellStyle name="差_鞍山万科惠斯勒小镇一期5号楼水暖工程清单20100306 2_总包工程清单格式2012.12.25(1.5土建填写) 2" xfId="5092"/>
    <cellStyle name="差_鞍山万科惠斯勒小镇一期5号楼水暖工程清单20100306 2_总包工程清单格式2012.12.25(1.5土建填写) 3" xfId="5097"/>
    <cellStyle name="差_鞍山万科惠斯勒小镇一期5号楼水暖工程清单20100306 2_总包工程清单格式2012.12.25(1.5土建填写) 4" xfId="5098"/>
    <cellStyle name="差_鞍山万科惠斯勒小镇一期5号楼水暖工程清单20100306 3" xfId="3318"/>
    <cellStyle name="差_鞍山万科惠斯勒小镇一期5号楼水暖工程清单20100306 3 2" xfId="3320"/>
    <cellStyle name="差_鞍山万科惠斯勒小镇一期5号楼水暖工程清单20100306 3 3" xfId="3323"/>
    <cellStyle name="差_鞍山万科惠斯勒小镇一期5号楼水暖工程清单20100306 3 4" xfId="3325"/>
    <cellStyle name="差_鞍山万科惠斯勒小镇一期5号楼水暖工程清单20100306 3_1.7安装" xfId="5099"/>
    <cellStyle name="差_鞍山万科惠斯勒小镇一期5号楼水暖工程清单20100306 3_1.7安装 2" xfId="5102"/>
    <cellStyle name="差_鞍山万科惠斯勒小镇一期5号楼水暖工程清单20100306 3_1.7安装 3" xfId="2957"/>
    <cellStyle name="差_鞍山万科惠斯勒小镇一期5号楼水暖工程清单20100306 3_1.7安装 4" xfId="1777"/>
    <cellStyle name="差_鞍山万科惠斯勒小镇一期5号楼水暖工程清单20100306 3_总包工程清单格式2012.12.25(1.4填写)(指标分析)" xfId="2058"/>
    <cellStyle name="差_鞍山万科惠斯勒小镇一期5号楼水暖工程清单20100306 3_总包工程清单格式2012.12.25(1.4填写)(指标分析) 2" xfId="2062"/>
    <cellStyle name="差_鞍山万科惠斯勒小镇一期5号楼水暖工程清单20100306 3_总包工程清单格式2012.12.25(1.4填写)(指标分析) 3" xfId="2067"/>
    <cellStyle name="差_鞍山万科惠斯勒小镇一期5号楼水暖工程清单20100306 3_总包工程清单格式2012.12.25(1.4填写)(指标分析) 4" xfId="2072"/>
    <cellStyle name="差_鞍山万科惠斯勒小镇一期5号楼水暖工程清单20100306 3_总包工程清单格式2012.12.25(1.5土建填写)" xfId="5103"/>
    <cellStyle name="差_鞍山万科惠斯勒小镇一期5号楼水暖工程清单20100306 3_总包工程清单格式2012.12.25(1.5土建填写) 2" xfId="5107"/>
    <cellStyle name="差_鞍山万科惠斯勒小镇一期5号楼水暖工程清单20100306 3_总包工程清单格式2012.12.25(1.5土建填写) 3" xfId="5108"/>
    <cellStyle name="差_鞍山万科惠斯勒小镇一期5号楼水暖工程清单20100306 3_总包工程清单格式2012.12.25(1.5土建填写) 4" xfId="5109"/>
    <cellStyle name="差_鞍山万科惠斯勒小镇一期5号楼水暖工程清单20100306 4" xfId="3327"/>
    <cellStyle name="差_鞍山万科惠斯勒小镇一期5号楼水暖工程清单20100306 4 2" xfId="3330"/>
    <cellStyle name="差_鞍山万科惠斯勒小镇一期5号楼水暖工程清单20100306 4 3" xfId="3332"/>
    <cellStyle name="差_鞍山万科惠斯勒小镇一期5号楼水暖工程清单20100306 4 4" xfId="3334"/>
    <cellStyle name="差_鞍山万科惠斯勒小镇一期5号楼水暖工程清单20100306 4_1.7安装" xfId="5110"/>
    <cellStyle name="差_鞍山万科惠斯勒小镇一期5号楼水暖工程清单20100306 4_1.7安装 2" xfId="5111"/>
    <cellStyle name="差_鞍山万科惠斯勒小镇一期5号楼水暖工程清单20100306 4_1.7安装 3" xfId="5113"/>
    <cellStyle name="差_鞍山万科惠斯勒小镇一期5号楼水暖工程清单20100306 4_1.7安装 4" xfId="5115"/>
    <cellStyle name="差_鞍山万科惠斯勒小镇一期5号楼水暖工程清单20100306 4_总包工程清单格式2012.12.25(1.4填写)(指标分析)" xfId="5101"/>
    <cellStyle name="差_鞍山万科惠斯勒小镇一期5号楼水暖工程清单20100306 4_总包工程清单格式2012.12.25(1.4填写)(指标分析) 2" xfId="5117"/>
    <cellStyle name="差_鞍山万科惠斯勒小镇一期5号楼水暖工程清单20100306 4_总包工程清单格式2012.12.25(1.4填写)(指标分析) 3" xfId="5119"/>
    <cellStyle name="差_鞍山万科惠斯勒小镇一期5号楼水暖工程清单20100306 4_总包工程清单格式2012.12.25(1.4填写)(指标分析) 4" xfId="4432"/>
    <cellStyle name="差_鞍山万科惠斯勒小镇一期5号楼水暖工程清单20100306 4_总包工程清单格式2012.12.25(1.5土建填写)" xfId="5121"/>
    <cellStyle name="差_鞍山万科惠斯勒小镇一期5号楼水暖工程清单20100306 4_总包工程清单格式2012.12.25(1.5土建填写) 2" xfId="5123"/>
    <cellStyle name="差_鞍山万科惠斯勒小镇一期5号楼水暖工程清单20100306 4_总包工程清单格式2012.12.25(1.5土建填写) 3" xfId="5124"/>
    <cellStyle name="差_鞍山万科惠斯勒小镇一期5号楼水暖工程清单20100306 4_总包工程清单格式2012.12.25(1.5土建填写) 4" xfId="5125"/>
    <cellStyle name="差_鞍山万科惠斯勒小镇一期5号楼水暖工程清单20100306 5" xfId="3336"/>
    <cellStyle name="差_鞍山万科惠斯勒小镇一期5号楼水暖工程清单20100306 5 2" xfId="3338"/>
    <cellStyle name="差_鞍山万科惠斯勒小镇一期5号楼水暖工程清单20100306 5 3" xfId="3340"/>
    <cellStyle name="差_鞍山万科惠斯勒小镇一期5号楼水暖工程清单20100306 5 4" xfId="3342"/>
    <cellStyle name="差_鞍山万科惠斯勒小镇一期5号楼水暖工程清单20100306 5_1.7安装" xfId="3983"/>
    <cellStyle name="差_鞍山万科惠斯勒小镇一期5号楼水暖工程清单20100306 5_1.7安装 2" xfId="5126"/>
    <cellStyle name="差_鞍山万科惠斯勒小镇一期5号楼水暖工程清单20100306 5_1.7安装 3" xfId="5127"/>
    <cellStyle name="差_鞍山万科惠斯勒小镇一期5号楼水暖工程清单20100306 5_1.7安装 4" xfId="5128"/>
    <cellStyle name="差_鞍山万科惠斯勒小镇一期5号楼水暖工程清单20100306 5_总包工程清单格式2012.12.25(1.4填写)(指标分析)" xfId="5129"/>
    <cellStyle name="差_鞍山万科惠斯勒小镇一期5号楼水暖工程清单20100306 5_总包工程清单格式2012.12.25(1.4填写)(指标分析) 2" xfId="5130"/>
    <cellStyle name="差_鞍山万科惠斯勒小镇一期5号楼水暖工程清单20100306 5_总包工程清单格式2012.12.25(1.4填写)(指标分析) 3" xfId="5132"/>
    <cellStyle name="差_鞍山万科惠斯勒小镇一期5号楼水暖工程清单20100306 5_总包工程清单格式2012.12.25(1.4填写)(指标分析) 4" xfId="4302"/>
    <cellStyle name="差_鞍山万科惠斯勒小镇一期5号楼水暖工程清单20100306 5_总包工程清单格式2012.12.25(1.5土建填写)" xfId="5134"/>
    <cellStyle name="差_鞍山万科惠斯勒小镇一期5号楼水暖工程清单20100306 5_总包工程清单格式2012.12.25(1.5土建填写) 2" xfId="5135"/>
    <cellStyle name="差_鞍山万科惠斯勒小镇一期5号楼水暖工程清单20100306 5_总包工程清单格式2012.12.25(1.5土建填写) 3" xfId="2892"/>
    <cellStyle name="差_鞍山万科惠斯勒小镇一期5号楼水暖工程清单20100306 5_总包工程清单格式2012.12.25(1.5土建填写) 4" xfId="2905"/>
    <cellStyle name="差_鞍山万科惠斯勒小镇一期5号楼水暖工程清单20100306 6" xfId="3345"/>
    <cellStyle name="差_鞍山万科惠斯勒小镇一期5号楼水暖工程清单20100306 6 2" xfId="3347"/>
    <cellStyle name="差_鞍山万科惠斯勒小镇一期5号楼水暖工程清单20100306 6 3" xfId="2063"/>
    <cellStyle name="差_鞍山万科惠斯勒小镇一期5号楼水暖工程清单20100306 6 4" xfId="2068"/>
    <cellStyle name="差_鞍山万科惠斯勒小镇一期5号楼水暖工程清单20100306 6_1.7安装" xfId="2756"/>
    <cellStyle name="差_鞍山万科惠斯勒小镇一期5号楼水暖工程清单20100306 6_1.7安装 2" xfId="2758"/>
    <cellStyle name="差_鞍山万科惠斯勒小镇一期5号楼水暖工程清单20100306 6_1.7安装 3" xfId="2761"/>
    <cellStyle name="差_鞍山万科惠斯勒小镇一期5号楼水暖工程清单20100306 6_1.7安装 4" xfId="2764"/>
    <cellStyle name="差_鞍山万科惠斯勒小镇一期5号楼水暖工程清单20100306 6_总包工程清单格式2012.12.25(1.4填写)(指标分析)" xfId="2652"/>
    <cellStyle name="差_鞍山万科惠斯勒小镇一期5号楼水暖工程清单20100306 6_总包工程清单格式2012.12.25(1.4填写)(指标分析) 2" xfId="4973"/>
    <cellStyle name="差_鞍山万科惠斯勒小镇一期5号楼水暖工程清单20100306 6_总包工程清单格式2012.12.25(1.4填写)(指标分析) 3" xfId="4977"/>
    <cellStyle name="差_鞍山万科惠斯勒小镇一期5号楼水暖工程清单20100306 6_总包工程清单格式2012.12.25(1.4填写)(指标分析) 4" xfId="4981"/>
    <cellStyle name="差_鞍山万科惠斯勒小镇一期5号楼水暖工程清单20100306 6_总包工程清单格式2012.12.25(1.5土建填写)" xfId="1829"/>
    <cellStyle name="差_鞍山万科惠斯勒小镇一期5号楼水暖工程清单20100306 6_总包工程清单格式2012.12.25(1.5土建填写) 2" xfId="2422"/>
    <cellStyle name="差_鞍山万科惠斯勒小镇一期5号楼水暖工程清单20100306 6_总包工程清单格式2012.12.25(1.5土建填写) 3" xfId="5136"/>
    <cellStyle name="差_鞍山万科惠斯勒小镇一期5号楼水暖工程清单20100306 6_总包工程清单格式2012.12.25(1.5土建填写) 4" xfId="2020"/>
    <cellStyle name="差_鞍山万科惠斯勒小镇一期5号楼水暖工程清单20100306 7" xfId="3350"/>
    <cellStyle name="差_鞍山万科惠斯勒小镇一期5号楼水暖工程清单20100306 7 2" xfId="3352"/>
    <cellStyle name="差_鞍山万科惠斯勒小镇一期5号楼水暖工程清单20100306 7 3" xfId="2077"/>
    <cellStyle name="差_鞍山万科惠斯勒小镇一期5号楼水暖工程清单20100306 7 4" xfId="2081"/>
    <cellStyle name="差_鞍山万科惠斯勒小镇一期5号楼水暖工程清单20100306 7_1.7安装" xfId="5137"/>
    <cellStyle name="差_鞍山万科惠斯勒小镇一期5号楼水暖工程清单20100306 7_1.7安装 2" xfId="5139"/>
    <cellStyle name="差_鞍山万科惠斯勒小镇一期5号楼水暖工程清单20100306 7_1.7安装 3" xfId="5141"/>
    <cellStyle name="差_鞍山万科惠斯勒小镇一期5号楼水暖工程清单20100306 7_1.7安装 4" xfId="3891"/>
    <cellStyle name="差_鞍山万科惠斯勒小镇一期5号楼水暖工程清单20100306 7_总包工程清单格式2012.12.25(1.4填写)(指标分析)" xfId="5143"/>
    <cellStyle name="差_鞍山万科惠斯勒小镇一期5号楼水暖工程清单20100306 7_总包工程清单格式2012.12.25(1.4填写)(指标分析) 2" xfId="5145"/>
    <cellStyle name="差_鞍山万科惠斯勒小镇一期5号楼水暖工程清单20100306 7_总包工程清单格式2012.12.25(1.4填写)(指标分析) 3" xfId="5146"/>
    <cellStyle name="差_鞍山万科惠斯勒小镇一期5号楼水暖工程清单20100306 7_总包工程清单格式2012.12.25(1.4填写)(指标分析) 4" xfId="5148"/>
    <cellStyle name="差_鞍山万科惠斯勒小镇一期5号楼水暖工程清单20100306 7_总包工程清单格式2012.12.25(1.5土建填写)" xfId="5149"/>
    <cellStyle name="差_鞍山万科惠斯勒小镇一期5号楼水暖工程清单20100306 7_总包工程清单格式2012.12.25(1.5土建填写) 2" xfId="5150"/>
    <cellStyle name="差_鞍山万科惠斯勒小镇一期5号楼水暖工程清单20100306 7_总包工程清单格式2012.12.25(1.5土建填写) 3" xfId="5151"/>
    <cellStyle name="差_鞍山万科惠斯勒小镇一期5号楼水暖工程清单20100306 7_总包工程清单格式2012.12.25(1.5土建填写) 4" xfId="5152"/>
    <cellStyle name="差_鞍山万科惠斯勒小镇一期5号楼水暖工程清单20100306 8" xfId="3355"/>
    <cellStyle name="差_鞍山万科惠斯勒小镇一期5号楼水暖工程清单20100306 8 2" xfId="3357"/>
    <cellStyle name="差_鞍山万科惠斯勒小镇一期5号楼水暖工程清单20100306 8 3" xfId="2088"/>
    <cellStyle name="差_鞍山万科惠斯勒小镇一期5号楼水暖工程清单20100306 8 4" xfId="2094"/>
    <cellStyle name="差_鞍山万科惠斯勒小镇一期5号楼水暖工程清单20100306 8_1.7安装" xfId="4651"/>
    <cellStyle name="差_鞍山万科惠斯勒小镇一期5号楼水暖工程清单20100306 8_1.7安装 2" xfId="1293"/>
    <cellStyle name="差_鞍山万科惠斯勒小镇一期5号楼水暖工程清单20100306 8_1.7安装 3" xfId="1298"/>
    <cellStyle name="差_鞍山万科惠斯勒小镇一期5号楼水暖工程清单20100306 8_1.7安装 4" xfId="4236"/>
    <cellStyle name="差_鞍山万科惠斯勒小镇一期5号楼水暖工程清单20100306 8_总包工程清单格式2012.12.25(1.4填写)(指标分析)" xfId="5153"/>
    <cellStyle name="差_鞍山万科惠斯勒小镇一期5号楼水暖工程清单20100306 8_总包工程清单格式2012.12.25(1.4填写)(指标分析) 2" xfId="5155"/>
    <cellStyle name="差_鞍山万科惠斯勒小镇一期5号楼水暖工程清单20100306 8_总包工程清单格式2012.12.25(1.4填写)(指标分析) 3" xfId="5158"/>
    <cellStyle name="差_鞍山万科惠斯勒小镇一期5号楼水暖工程清单20100306 8_总包工程清单格式2012.12.25(1.4填写)(指标分析) 4" xfId="5161"/>
    <cellStyle name="差_鞍山万科惠斯勒小镇一期5号楼水暖工程清单20100306 8_总包工程清单格式2012.12.25(1.5土建填写)" xfId="2796"/>
    <cellStyle name="差_鞍山万科惠斯勒小镇一期5号楼水暖工程清单20100306 8_总包工程清单格式2012.12.25(1.5土建填写) 2" xfId="5164"/>
    <cellStyle name="差_鞍山万科惠斯勒小镇一期5号楼水暖工程清单20100306 8_总包工程清单格式2012.12.25(1.5土建填写) 3" xfId="5030"/>
    <cellStyle name="差_鞍山万科惠斯勒小镇一期5号楼水暖工程清单20100306 8_总包工程清单格式2012.12.25(1.5土建填写) 4" xfId="3712"/>
    <cellStyle name="差_鞍山万科惠斯勒小镇一期5号楼水暖工程清单20100306 9" xfId="3360"/>
    <cellStyle name="差_鞍山万科惠斯勒小镇一期5号楼水暖工程清单20100306 9 2" xfId="3366"/>
    <cellStyle name="差_鞍山万科惠斯勒小镇一期5号楼水暖工程清单20100306 9 3" xfId="2107"/>
    <cellStyle name="差_鞍山万科惠斯勒小镇一期5号楼水暖工程清单20100306 9 4" xfId="2112"/>
    <cellStyle name="差_鞍山万科惠斯勒小镇一期5号楼水暖工程清单20100306 9_1.7安装" xfId="4612"/>
    <cellStyle name="差_鞍山万科惠斯勒小镇一期5号楼水暖工程清单20100306 9_1.7安装 2" xfId="5166"/>
    <cellStyle name="差_鞍山万科惠斯勒小镇一期5号楼水暖工程清单20100306 9_1.7安装 3" xfId="5167"/>
    <cellStyle name="差_鞍山万科惠斯勒小镇一期5号楼水暖工程清单20100306 9_1.7安装 4" xfId="5168"/>
    <cellStyle name="差_鞍山万科惠斯勒小镇一期5号楼水暖工程清单20100306 9_总包工程清单格式2012.12.25(1.4填写)(指标分析)" xfId="5169"/>
    <cellStyle name="差_鞍山万科惠斯勒小镇一期5号楼水暖工程清单20100306 9_总包工程清单格式2012.12.25(1.4填写)(指标分析) 2" xfId="5170"/>
    <cellStyle name="差_鞍山万科惠斯勒小镇一期5号楼水暖工程清单20100306 9_总包工程清单格式2012.12.25(1.4填写)(指标分析) 3" xfId="419"/>
    <cellStyle name="差_鞍山万科惠斯勒小镇一期5号楼水暖工程清单20100306 9_总包工程清单格式2012.12.25(1.4填写)(指标分析) 4" xfId="469"/>
    <cellStyle name="差_鞍山万科惠斯勒小镇一期5号楼水暖工程清单20100306 9_总包工程清单格式2012.12.25(1.5土建填写)" xfId="3797"/>
    <cellStyle name="差_鞍山万科惠斯勒小镇一期5号楼水暖工程清单20100306 9_总包工程清单格式2012.12.25(1.5土建填写) 2" xfId="4376"/>
    <cellStyle name="差_鞍山万科惠斯勒小镇一期5号楼水暖工程清单20100306 9_总包工程清单格式2012.12.25(1.5土建填写) 3" xfId="5172"/>
    <cellStyle name="差_鞍山万科惠斯勒小镇一期5号楼水暖工程清单20100306 9_总包工程清单格式2012.12.25(1.5土建填写) 4" xfId="5175"/>
    <cellStyle name="差_车站及区间模板" xfId="4143"/>
    <cellStyle name="差_车站及区间模板 2" xfId="5177"/>
    <cellStyle name="差_车站及区间模板 3" xfId="4835"/>
    <cellStyle name="差_车站及区间模板 4" xfId="4838"/>
    <cellStyle name="差_电气模板" xfId="3483"/>
    <cellStyle name="差_电气模板 2" xfId="5179"/>
    <cellStyle name="差_电气模板 3" xfId="3190"/>
    <cellStyle name="差_电气模板 4" xfId="46"/>
    <cellStyle name="差_多层模拟清单20100201" xfId="5180"/>
    <cellStyle name="差_多层模拟清单20100201 10" xfId="4278"/>
    <cellStyle name="差_多层模拟清单20100201 10 2" xfId="5181"/>
    <cellStyle name="差_多层模拟清单20100201 10 3" xfId="5183"/>
    <cellStyle name="差_多层模拟清单20100201 10 4" xfId="5185"/>
    <cellStyle name="差_多层模拟清单20100201 10_1.7安装" xfId="5187"/>
    <cellStyle name="差_多层模拟清单20100201 10_1.7安装 2" xfId="4621"/>
    <cellStyle name="差_多层模拟清单20100201 10_1.7安装 3" xfId="4632"/>
    <cellStyle name="差_多层模拟清单20100201 10_1.7安装 4" xfId="3913"/>
    <cellStyle name="差_多层模拟清单20100201 10_总包工程清单格式2012.12.25(1.4填写)(指标分析)" xfId="5188"/>
    <cellStyle name="差_多层模拟清单20100201 10_总包工程清单格式2012.12.25(1.4填写)(指标分析) 2" xfId="2018"/>
    <cellStyle name="差_多层模拟清单20100201 10_总包工程清单格式2012.12.25(1.4填写)(指标分析) 3" xfId="4550"/>
    <cellStyle name="差_多层模拟清单20100201 10_总包工程清单格式2012.12.25(1.4填写)(指标分析) 4" xfId="5189"/>
    <cellStyle name="差_多层模拟清单20100201 10_总包工程清单格式2012.12.25(1.5土建填写)" xfId="5190"/>
    <cellStyle name="差_多层模拟清单20100201 10_总包工程清单格式2012.12.25(1.5土建填写) 2" xfId="5191"/>
    <cellStyle name="差_多层模拟清单20100201 10_总包工程清单格式2012.12.25(1.5土建填写) 3" xfId="381"/>
    <cellStyle name="差_多层模拟清单20100201 10_总包工程清单格式2012.12.25(1.5土建填写) 4" xfId="1138"/>
    <cellStyle name="差_多层模拟清单20100201 11" xfId="4281"/>
    <cellStyle name="差_多层模拟清单20100201 11 2" xfId="5193"/>
    <cellStyle name="差_多层模拟清单20100201 11 3" xfId="3981"/>
    <cellStyle name="差_多层模拟清单20100201 11 4" xfId="4049"/>
    <cellStyle name="差_多层模拟清单20100201 11_1.7安装" xfId="4948"/>
    <cellStyle name="差_多层模拟清单20100201 11_1.7安装 2" xfId="4660"/>
    <cellStyle name="差_多层模拟清单20100201 11_1.7安装 3" xfId="4663"/>
    <cellStyle name="差_多层模拟清单20100201 11_1.7安装 4" xfId="3428"/>
    <cellStyle name="差_多层模拟清单20100201 11_总包工程清单格式2012.12.25(1.4填写)(指标分析)" xfId="5195"/>
    <cellStyle name="差_多层模拟清单20100201 11_总包工程清单格式2012.12.25(1.4填写)(指标分析) 2" xfId="5196"/>
    <cellStyle name="差_多层模拟清单20100201 11_总包工程清单格式2012.12.25(1.4填写)(指标分析) 3" xfId="5197"/>
    <cellStyle name="差_多层模拟清单20100201 11_总包工程清单格式2012.12.25(1.4填写)(指标分析) 4" xfId="4991"/>
    <cellStyle name="差_多层模拟清单20100201 11_总包工程清单格式2012.12.25(1.5土建填写)" xfId="5198"/>
    <cellStyle name="差_多层模拟清单20100201 11_总包工程清单格式2012.12.25(1.5土建填写) 2" xfId="5199"/>
    <cellStyle name="差_多层模拟清单20100201 11_总包工程清单格式2012.12.25(1.5土建填写) 3" xfId="5200"/>
    <cellStyle name="差_多层模拟清单20100201 11_总包工程清单格式2012.12.25(1.5土建填写) 4" xfId="5201"/>
    <cellStyle name="差_多层模拟清单20100201 12" xfId="4284"/>
    <cellStyle name="差_多层模拟清单20100201 13" xfId="5202"/>
    <cellStyle name="差_多层模拟清单20100201 14" xfId="5204"/>
    <cellStyle name="差_多层模拟清单20100201 2" xfId="644"/>
    <cellStyle name="差_多层模拟清单20100201 2 2" xfId="649"/>
    <cellStyle name="差_多层模拟清单20100201 2 3" xfId="407"/>
    <cellStyle name="差_多层模拟清单20100201 2 4" xfId="654"/>
    <cellStyle name="差_多层模拟清单20100201 2_1.7安装" xfId="5206"/>
    <cellStyle name="差_多层模拟清单20100201 2_1.7安装 2" xfId="4672"/>
    <cellStyle name="差_多层模拟清单20100201 2_1.7安装 3" xfId="4675"/>
    <cellStyle name="差_多层模拟清单20100201 2_1.7安装 4" xfId="5208"/>
    <cellStyle name="差_多层模拟清单20100201 2_总包工程清单格式2012.12.25(1.4填写)(指标分析)" xfId="5210"/>
    <cellStyle name="差_多层模拟清单20100201 2_总包工程清单格式2012.12.25(1.4填写)(指标分析) 2" xfId="5214"/>
    <cellStyle name="差_多层模拟清单20100201 2_总包工程清单格式2012.12.25(1.4填写)(指标分析) 3" xfId="3852"/>
    <cellStyle name="差_多层模拟清单20100201 2_总包工程清单格式2012.12.25(1.4填写)(指标分析) 4" xfId="5215"/>
    <cellStyle name="差_多层模拟清单20100201 2_总包工程清单格式2012.12.25(1.5土建填写)" xfId="3104"/>
    <cellStyle name="差_多层模拟清单20100201 2_总包工程清单格式2012.12.25(1.5土建填写) 2" xfId="5217"/>
    <cellStyle name="差_多层模拟清单20100201 2_总包工程清单格式2012.12.25(1.5土建填写) 3" xfId="5219"/>
    <cellStyle name="差_多层模拟清单20100201 2_总包工程清单格式2012.12.25(1.5土建填写) 4" xfId="5221"/>
    <cellStyle name="差_多层模拟清单20100201 3" xfId="664"/>
    <cellStyle name="差_多层模拟清单20100201 3 2" xfId="668"/>
    <cellStyle name="差_多层模拟清单20100201 3 3" xfId="671"/>
    <cellStyle name="差_多层模拟清单20100201 3 4" xfId="674"/>
    <cellStyle name="差_多层模拟清单20100201 3_1.7安装" xfId="5223"/>
    <cellStyle name="差_多层模拟清单20100201 3_1.7安装 2" xfId="4807"/>
    <cellStyle name="差_多层模拟清单20100201 3_1.7安装 3" xfId="3261"/>
    <cellStyle name="差_多层模拟清单20100201 3_1.7安装 4" xfId="3268"/>
    <cellStyle name="差_多层模拟清单20100201 3_总包工程清单格式2012.12.25(1.4填写)(指标分析)" xfId="5224"/>
    <cellStyle name="差_多层模拟清单20100201 3_总包工程清单格式2012.12.25(1.4填写)(指标分析) 2" xfId="5225"/>
    <cellStyle name="差_多层模拟清单20100201 3_总包工程清单格式2012.12.25(1.4填写)(指标分析) 3" xfId="5226"/>
    <cellStyle name="差_多层模拟清单20100201 3_总包工程清单格式2012.12.25(1.4填写)(指标分析) 4" xfId="5227"/>
    <cellStyle name="差_多层模拟清单20100201 3_总包工程清单格式2012.12.25(1.5土建填写)" xfId="5228"/>
    <cellStyle name="差_多层模拟清单20100201 3_总包工程清单格式2012.12.25(1.5土建填写) 2" xfId="5229"/>
    <cellStyle name="差_多层模拟清单20100201 3_总包工程清单格式2012.12.25(1.5土建填写) 3" xfId="5230"/>
    <cellStyle name="差_多层模拟清单20100201 3_总包工程清单格式2012.12.25(1.5土建填写) 4" xfId="5231"/>
    <cellStyle name="差_多层模拟清单20100201 4" xfId="4078"/>
    <cellStyle name="差_多层模拟清单20100201 4 2" xfId="5232"/>
    <cellStyle name="差_多层模拟清单20100201 4 3" xfId="5234"/>
    <cellStyle name="差_多层模拟清单20100201 4 4" xfId="5235"/>
    <cellStyle name="差_多层模拟清单20100201 4_1.7安装" xfId="5239"/>
    <cellStyle name="差_多层模拟清单20100201 4_1.7安装 2" xfId="3765"/>
    <cellStyle name="差_多层模拟清单20100201 4_1.7安装 3" xfId="3767"/>
    <cellStyle name="差_多层模拟清单20100201 4_1.7安装 4" xfId="3770"/>
    <cellStyle name="差_多层模拟清单20100201 4_总包工程清单格式2012.12.25(1.4填写)(指标分析)" xfId="5240"/>
    <cellStyle name="差_多层模拟清单20100201 4_总包工程清单格式2012.12.25(1.4填写)(指标分析) 2" xfId="5242"/>
    <cellStyle name="差_多层模拟清单20100201 4_总包工程清单格式2012.12.25(1.4填写)(指标分析) 3" xfId="5243"/>
    <cellStyle name="差_多层模拟清单20100201 4_总包工程清单格式2012.12.25(1.4填写)(指标分析) 4" xfId="5244"/>
    <cellStyle name="差_多层模拟清单20100201 4_总包工程清单格式2012.12.25(1.5土建填写)" xfId="4647"/>
    <cellStyle name="差_多层模拟清单20100201 4_总包工程清单格式2012.12.25(1.5土建填写) 2" xfId="4649"/>
    <cellStyle name="差_多层模拟清单20100201 4_总包工程清单格式2012.12.25(1.5土建填写) 3" xfId="4653"/>
    <cellStyle name="差_多层模拟清单20100201 4_总包工程清单格式2012.12.25(1.5土建填写) 4" xfId="4656"/>
    <cellStyle name="差_多层模拟清单20100201 5" xfId="4081"/>
    <cellStyle name="差_多层模拟清单20100201 5 2" xfId="5142"/>
    <cellStyle name="差_多层模拟清单20100201 5 3" xfId="5245"/>
    <cellStyle name="差_多层模拟清单20100201 5 4" xfId="5247"/>
    <cellStyle name="差_多层模拟清单20100201 5_1.7安装" xfId="2311"/>
    <cellStyle name="差_多层模拟清单20100201 5_1.7安装 2" xfId="3490"/>
    <cellStyle name="差_多层模拟清单20100201 5_1.7安装 3" xfId="3503"/>
    <cellStyle name="差_多层模拟清单20100201 5_1.7安装 4" xfId="3527"/>
    <cellStyle name="差_多层模拟清单20100201 5_总包工程清单格式2012.12.25(1.4填写)(指标分析)" xfId="5249"/>
    <cellStyle name="差_多层模拟清单20100201 5_总包工程清单格式2012.12.25(1.4填写)(指标分析) 2" xfId="5251"/>
    <cellStyle name="差_多层模拟清单20100201 5_总包工程清单格式2012.12.25(1.4填写)(指标分析) 3" xfId="5253"/>
    <cellStyle name="差_多层模拟清单20100201 5_总包工程清单格式2012.12.25(1.4填写)(指标分析) 4" xfId="4716"/>
    <cellStyle name="差_多层模拟清单20100201 5_总包工程清单格式2012.12.25(1.5土建填写)" xfId="5255"/>
    <cellStyle name="差_多层模拟清单20100201 5_总包工程清单格式2012.12.25(1.5土建填写) 2" xfId="5257"/>
    <cellStyle name="差_多层模拟清单20100201 5_总包工程清单格式2012.12.25(1.5土建填写) 3" xfId="5258"/>
    <cellStyle name="差_多层模拟清单20100201 5_总包工程清单格式2012.12.25(1.5土建填写) 4" xfId="3830"/>
    <cellStyle name="差_多层模拟清单20100201 6" xfId="5259"/>
    <cellStyle name="差_多层模拟清单20100201 6 2" xfId="1238"/>
    <cellStyle name="差_多层模拟清单20100201 6 3" xfId="4847"/>
    <cellStyle name="差_多层模拟清单20100201 6 4" xfId="5261"/>
    <cellStyle name="差_多层模拟清单20100201 6_1.7安装" xfId="3265"/>
    <cellStyle name="差_多层模拟清单20100201 6_1.7安装 2" xfId="4072"/>
    <cellStyle name="差_多层模拟清单20100201 6_1.7安装 3" xfId="5262"/>
    <cellStyle name="差_多层模拟清单20100201 6_1.7安装 4" xfId="5263"/>
    <cellStyle name="差_多层模拟清单20100201 6_总包工程清单格式2012.12.25(1.4填写)(指标分析)" xfId="3878"/>
    <cellStyle name="差_多层模拟清单20100201 6_总包工程清单格式2012.12.25(1.4填写)(指标分析) 2" xfId="3670"/>
    <cellStyle name="差_多层模拟清单20100201 6_总包工程清单格式2012.12.25(1.4填写)(指标分析) 3" xfId="3673"/>
    <cellStyle name="差_多层模拟清单20100201 6_总包工程清单格式2012.12.25(1.4填写)(指标分析) 4" xfId="5264"/>
    <cellStyle name="差_多层模拟清单20100201 6_总包工程清单格式2012.12.25(1.5土建填写)" xfId="4421"/>
    <cellStyle name="差_多层模拟清单20100201 6_总包工程清单格式2012.12.25(1.5土建填写) 2" xfId="5265"/>
    <cellStyle name="差_多层模拟清单20100201 6_总包工程清单格式2012.12.25(1.5土建填写) 3" xfId="5266"/>
    <cellStyle name="差_多层模拟清单20100201 6_总包工程清单格式2012.12.25(1.5土建填写) 4" xfId="5267"/>
    <cellStyle name="差_多层模拟清单20100201 7" xfId="5268"/>
    <cellStyle name="差_多层模拟清单20100201 7 2" xfId="5270"/>
    <cellStyle name="差_多层模拟清单20100201 7 3" xfId="5271"/>
    <cellStyle name="差_多层模拟清单20100201 7 4" xfId="5272"/>
    <cellStyle name="差_多层模拟清单20100201 7_1.7安装" xfId="5241"/>
    <cellStyle name="差_多层模拟清单20100201 7_1.7安装 2" xfId="5273"/>
    <cellStyle name="差_多层模拟清单20100201 7_1.7安装 3" xfId="5274"/>
    <cellStyle name="差_多层模拟清单20100201 7_1.7安装 4" xfId="3459"/>
    <cellStyle name="差_多层模拟清单20100201 7_总包工程清单格式2012.12.25(1.4填写)(指标分析)" xfId="3679"/>
    <cellStyle name="差_多层模拟清单20100201 7_总包工程清单格式2012.12.25(1.4填写)(指标分析) 2" xfId="5275"/>
    <cellStyle name="差_多层模拟清单20100201 7_总包工程清单格式2012.12.25(1.4填写)(指标分析) 3" xfId="2949"/>
    <cellStyle name="差_多层模拟清单20100201 7_总包工程清单格式2012.12.25(1.4填写)(指标分析) 4" xfId="2953"/>
    <cellStyle name="差_多层模拟清单20100201 7_总包工程清单格式2012.12.25(1.5土建填写)" xfId="4004"/>
    <cellStyle name="差_多层模拟清单20100201 7_总包工程清单格式2012.12.25(1.5土建填写) 2" xfId="4007"/>
    <cellStyle name="差_多层模拟清单20100201 7_总包工程清单格式2012.12.25(1.5土建填写) 3" xfId="4010"/>
    <cellStyle name="差_多层模拟清单20100201 7_总包工程清单格式2012.12.25(1.5土建填写) 4" xfId="4013"/>
    <cellStyle name="差_多层模拟清单20100201 8" xfId="5276"/>
    <cellStyle name="差_多层模拟清单20100201 8 2" xfId="5278"/>
    <cellStyle name="差_多层模拟清单20100201 8 3" xfId="4986"/>
    <cellStyle name="差_多层模拟清单20100201 8 4" xfId="4988"/>
    <cellStyle name="差_多层模拟清单20100201 8_1.7安装" xfId="5279"/>
    <cellStyle name="差_多层模拟清单20100201 8_1.7安装 2" xfId="2502"/>
    <cellStyle name="差_多层模拟清单20100201 8_1.7安装 3" xfId="2507"/>
    <cellStyle name="差_多层模拟清单20100201 8_1.7安装 4" xfId="4792"/>
    <cellStyle name="差_多层模拟清单20100201 8_总包工程清单格式2012.12.25(1.4填写)(指标分析)" xfId="2627"/>
    <cellStyle name="差_多层模拟清单20100201 8_总包工程清单格式2012.12.25(1.4填写)(指标分析) 2" xfId="181"/>
    <cellStyle name="差_多层模拟清单20100201 8_总包工程清单格式2012.12.25(1.4填写)(指标分析) 3" xfId="5280"/>
    <cellStyle name="差_多层模拟清单20100201 8_总包工程清单格式2012.12.25(1.4填写)(指标分析) 4" xfId="5282"/>
    <cellStyle name="差_多层模拟清单20100201 8_总包工程清单格式2012.12.25(1.5土建填写)" xfId="5283"/>
    <cellStyle name="差_多层模拟清单20100201 8_总包工程清单格式2012.12.25(1.5土建填写) 2" xfId="5284"/>
    <cellStyle name="差_多层模拟清单20100201 8_总包工程清单格式2012.12.25(1.5土建填写) 3" xfId="5285"/>
    <cellStyle name="差_多层模拟清单20100201 8_总包工程清单格式2012.12.25(1.5土建填写) 4" xfId="5286"/>
    <cellStyle name="差_多层模拟清单20100201 9" xfId="5287"/>
    <cellStyle name="差_多层模拟清单20100201 9 2" xfId="5288"/>
    <cellStyle name="差_多层模拟清单20100201 9 3" xfId="5289"/>
    <cellStyle name="差_多层模拟清单20100201 9 4" xfId="5290"/>
    <cellStyle name="差_多层模拟清单20100201 9_1.7安装" xfId="5291"/>
    <cellStyle name="差_多层模拟清单20100201 9_1.7安装 2" xfId="5293"/>
    <cellStyle name="差_多层模拟清单20100201 9_1.7安装 3" xfId="5295"/>
    <cellStyle name="差_多层模拟清单20100201 9_1.7安装 4" xfId="5297"/>
    <cellStyle name="差_多层模拟清单20100201 9_总包工程清单格式2012.12.25(1.4填写)(指标分析)" xfId="3985"/>
    <cellStyle name="差_多层模拟清单20100201 9_总包工程清单格式2012.12.25(1.4填写)(指标分析) 2" xfId="5299"/>
    <cellStyle name="差_多层模拟清单20100201 9_总包工程清单格式2012.12.25(1.4填写)(指标分析) 3" xfId="5301"/>
    <cellStyle name="差_多层模拟清单20100201 9_总包工程清单格式2012.12.25(1.4填写)(指标分析) 4" xfId="26"/>
    <cellStyle name="差_多层模拟清单20100201 9_总包工程清单格式2012.12.25(1.5土建填写)" xfId="3893"/>
    <cellStyle name="差_多层模拟清单20100201 9_总包工程清单格式2012.12.25(1.5土建填写) 2" xfId="3699"/>
    <cellStyle name="差_多层模拟清单20100201 9_总包工程清单格式2012.12.25(1.5土建填写) 3" xfId="3896"/>
    <cellStyle name="差_多层模拟清单20100201 9_总包工程清单格式2012.12.25(1.5土建填写) 4" xfId="3898"/>
    <cellStyle name="差_多方案比较" xfId="5096"/>
    <cellStyle name="差_多方案比较 2" xfId="3781"/>
    <cellStyle name="差_多方案比较 3" xfId="5303"/>
    <cellStyle name="差_多方案比较 4" xfId="4291"/>
    <cellStyle name="差_福州威斯汀酒店_公共区_工程量清单100325" xfId="5305"/>
    <cellStyle name="差_福州威斯汀酒店_公共区_工程量清单100325 2" xfId="4877"/>
    <cellStyle name="差_福州威斯汀酒店_公共区_工程量清单100325 3" xfId="5306"/>
    <cellStyle name="差_福州威斯汀酒店_公共区_工程量清单100325 4" xfId="1772"/>
    <cellStyle name="差_复件 佳兆业集团总包工程模拟清单20100916" xfId="2827"/>
    <cellStyle name="差_复件 佳兆业集团总包工程模拟清单20100916 2" xfId="2598"/>
    <cellStyle name="差_复件 佳兆业集团总包工程模拟清单20100916 3" xfId="2602"/>
    <cellStyle name="差_复件 佳兆业集团总包工程模拟清单20100916 4" xfId="3105"/>
    <cellStyle name="差_复件 佳兆业集团总包工程模拟清单20100929" xfId="3148"/>
    <cellStyle name="差_复件 佳兆业集团总包工程模拟清单20100929 2" xfId="603"/>
    <cellStyle name="差_复件 佳兆业集团总包工程模拟清单20100929 3" xfId="609"/>
    <cellStyle name="差_复件 佳兆业集团总包工程模拟清单20100929 4" xfId="1023"/>
    <cellStyle name="差_副本2 1期清单多层定稿价格(终稿)-补充说明" xfId="5307"/>
    <cellStyle name="差_副本2 1期清单多层定稿价格(终稿)-补充说明 10" xfId="3467"/>
    <cellStyle name="差_副本2 1期清单多层定稿价格(终稿)-补充说明 10 2" xfId="4861"/>
    <cellStyle name="差_副本2 1期清单多层定稿价格(终稿)-补充说明 10 3" xfId="5308"/>
    <cellStyle name="差_副本2 1期清单多层定稿价格(终稿)-补充说明 10 4" xfId="5309"/>
    <cellStyle name="差_副本2 1期清单多层定稿价格(终稿)-补充说明 10_1.7安装" xfId="2136"/>
    <cellStyle name="差_副本2 1期清单多层定稿价格(终稿)-补充说明 10_1.7安装 2" xfId="5310"/>
    <cellStyle name="差_副本2 1期清单多层定稿价格(终稿)-补充说明 10_1.7安装 3" xfId="5311"/>
    <cellStyle name="差_副本2 1期清单多层定稿价格(终稿)-补充说明 10_1.7安装 4" xfId="5312"/>
    <cellStyle name="差_副本2 1期清单多层定稿价格(终稿)-补充说明 10_总包工程清单格式2012.12.25(1.4填写)(指标分析)" xfId="5313"/>
    <cellStyle name="差_副本2 1期清单多层定稿价格(终稿)-补充说明 10_总包工程清单格式2012.12.25(1.4填写)(指标分析) 2" xfId="5315"/>
    <cellStyle name="差_副本2 1期清单多层定稿价格(终稿)-补充说明 10_总包工程清单格式2012.12.25(1.4填写)(指标分析) 3" xfId="5316"/>
    <cellStyle name="差_副本2 1期清单多层定稿价格(终稿)-补充说明 10_总包工程清单格式2012.12.25(1.4填写)(指标分析) 4" xfId="5317"/>
    <cellStyle name="差_副本2 1期清单多层定稿价格(终稿)-补充说明 10_总包工程清单格式2012.12.25(1.5土建填写)" xfId="364"/>
    <cellStyle name="差_副本2 1期清单多层定稿价格(终稿)-补充说明 10_总包工程清单格式2012.12.25(1.5土建填写) 2" xfId="5318"/>
    <cellStyle name="差_副本2 1期清单多层定稿价格(终稿)-补充说明 10_总包工程清单格式2012.12.25(1.5土建填写) 3" xfId="3688"/>
    <cellStyle name="差_副本2 1期清单多层定稿价格(终稿)-补充说明 10_总包工程清单格式2012.12.25(1.5土建填写) 4" xfId="3692"/>
    <cellStyle name="差_副本2 1期清单多层定稿价格(终稿)-补充说明 11" xfId="5320"/>
    <cellStyle name="差_副本2 1期清单多层定稿价格(终稿)-补充说明 11 2" xfId="1550"/>
    <cellStyle name="差_副本2 1期清单多层定稿价格(终稿)-补充说明 11 3" xfId="1562"/>
    <cellStyle name="差_副本2 1期清单多层定稿价格(终稿)-补充说明 11 4" xfId="1596"/>
    <cellStyle name="差_副本2 1期清单多层定稿价格(终稿)-补充说明 11_1.7安装" xfId="5322"/>
    <cellStyle name="差_副本2 1期清单多层定稿价格(终稿)-补充说明 11_1.7安装 2" xfId="5236"/>
    <cellStyle name="差_副本2 1期清单多层定稿价格(终稿)-补充说明 11_1.7安装 3" xfId="5323"/>
    <cellStyle name="差_副本2 1期清单多层定稿价格(终稿)-补充说明 11_1.7安装 4" xfId="5326"/>
    <cellStyle name="差_副本2 1期清单多层定稿价格(终稿)-补充说明 11_总包工程清单格式2012.12.25(1.4填写)(指标分析)" xfId="3020"/>
    <cellStyle name="差_副本2 1期清单多层定稿价格(终稿)-补充说明 11_总包工程清单格式2012.12.25(1.4填写)(指标分析) 2" xfId="2256"/>
    <cellStyle name="差_副本2 1期清单多层定稿价格(终稿)-补充说明 11_总包工程清单格式2012.12.25(1.4填写)(指标分析) 3" xfId="2267"/>
    <cellStyle name="差_副本2 1期清单多层定稿价格(终稿)-补充说明 11_总包工程清单格式2012.12.25(1.4填写)(指标分析) 4" xfId="2277"/>
    <cellStyle name="差_副本2 1期清单多层定稿价格(终稿)-补充说明 11_总包工程清单格式2012.12.25(1.5土建填写)" xfId="5328"/>
    <cellStyle name="差_副本2 1期清单多层定稿价格(终稿)-补充说明 11_总包工程清单格式2012.12.25(1.5土建填写) 2" xfId="5330"/>
    <cellStyle name="差_副本2 1期清单多层定稿价格(终稿)-补充说明 11_总包工程清单格式2012.12.25(1.5土建填写) 3" xfId="5332"/>
    <cellStyle name="差_副本2 1期清单多层定稿价格(终稿)-补充说明 11_总包工程清单格式2012.12.25(1.5土建填写) 4" xfId="3805"/>
    <cellStyle name="差_副本2 1期清单多层定稿价格(终稿)-补充说明 12" xfId="5335"/>
    <cellStyle name="差_副本2 1期清单多层定稿价格(终稿)-补充说明 12 2" xfId="5337"/>
    <cellStyle name="差_副本2 1期清单多层定稿价格(终稿)-补充说明 12 3" xfId="5339"/>
    <cellStyle name="差_副本2 1期清单多层定稿价格(终稿)-补充说明 12 4" xfId="5341"/>
    <cellStyle name="差_副本2 1期清单多层定稿价格(终稿)-补充说明 12_1.7安装" xfId="5343"/>
    <cellStyle name="差_副本2 1期清单多层定稿价格(终稿)-补充说明 12_1.7安装 2" xfId="5344"/>
    <cellStyle name="差_副本2 1期清单多层定稿价格(终稿)-补充说明 12_1.7安装 3" xfId="5345"/>
    <cellStyle name="差_副本2 1期清单多层定稿价格(终稿)-补充说明 12_1.7安装 4" xfId="5346"/>
    <cellStyle name="差_副本2 1期清单多层定稿价格(终稿)-补充说明 12_总包工程清单格式2012.12.25(1.4填写)(指标分析)" xfId="232"/>
    <cellStyle name="差_副本2 1期清单多层定稿价格(终稿)-补充说明 12_总包工程清单格式2012.12.25(1.4填写)(指标分析) 2" xfId="5347"/>
    <cellStyle name="差_副本2 1期清单多层定稿价格(终稿)-补充说明 12_总包工程清单格式2012.12.25(1.4填写)(指标分析) 3" xfId="2778"/>
    <cellStyle name="差_副本2 1期清单多层定稿价格(终稿)-补充说明 12_总包工程清单格式2012.12.25(1.4填写)(指标分析) 4" xfId="2780"/>
    <cellStyle name="差_副本2 1期清单多层定稿价格(终稿)-补充说明 12_总包工程清单格式2012.12.25(1.5土建填写)" xfId="5348"/>
    <cellStyle name="差_副本2 1期清单多层定稿价格(终稿)-补充说明 12_总包工程清单格式2012.12.25(1.5土建填写) 2" xfId="5351"/>
    <cellStyle name="差_副本2 1期清单多层定稿价格(终稿)-补充说明 12_总包工程清单格式2012.12.25(1.5土建填写) 3" xfId="5353"/>
    <cellStyle name="差_副本2 1期清单多层定稿价格(终稿)-补充说明 12_总包工程清单格式2012.12.25(1.5土建填写) 4" xfId="5355"/>
    <cellStyle name="差_副本2 1期清单多层定稿价格(终稿)-补充说明 13" xfId="2933"/>
    <cellStyle name="差_副本2 1期清单多层定稿价格(终稿)-补充说明 13 2" xfId="5357"/>
    <cellStyle name="差_副本2 1期清单多层定稿价格(终稿)-补充说明 13 3" xfId="5358"/>
    <cellStyle name="差_副本2 1期清单多层定稿价格(终稿)-补充说明 13 4" xfId="5359"/>
    <cellStyle name="差_副本2 1期清单多层定稿价格(终稿)-补充说明 13_1.7安装" xfId="4328"/>
    <cellStyle name="差_副本2 1期清单多层定稿价格(终稿)-补充说明 13_1.7安装 2" xfId="4969"/>
    <cellStyle name="差_副本2 1期清单多层定稿价格(终稿)-补充说明 13_1.7安装 3" xfId="4971"/>
    <cellStyle name="差_副本2 1期清单多层定稿价格(终稿)-补充说明 13_1.7安装 4" xfId="5360"/>
    <cellStyle name="差_副本2 1期清单多层定稿价格(终稿)-补充说明 13_总包工程清单格式2012.12.25(1.4填写)(指标分析)" xfId="4857"/>
    <cellStyle name="差_副本2 1期清单多层定稿价格(终稿)-补充说明 13_总包工程清单格式2012.12.25(1.4填写)(指标分析) 2" xfId="4443"/>
    <cellStyle name="差_副本2 1期清单多层定稿价格(终稿)-补充说明 13_总包工程清单格式2012.12.25(1.4填写)(指标分析) 3" xfId="4446"/>
    <cellStyle name="差_副本2 1期清单多层定稿价格(终稿)-补充说明 13_总包工程清单格式2012.12.25(1.4填写)(指标分析) 4" xfId="5361"/>
    <cellStyle name="差_副本2 1期清单多层定稿价格(终稿)-补充说明 13_总包工程清单格式2012.12.25(1.5土建填写)" xfId="5363"/>
    <cellStyle name="差_副本2 1期清单多层定稿价格(终稿)-补充说明 13_总包工程清单格式2012.12.25(1.5土建填写) 2" xfId="5364"/>
    <cellStyle name="差_副本2 1期清单多层定稿价格(终稿)-补充说明 13_总包工程清单格式2012.12.25(1.5土建填写) 3" xfId="5365"/>
    <cellStyle name="差_副本2 1期清单多层定稿价格(终稿)-补充说明 13_总包工程清单格式2012.12.25(1.5土建填写) 4" xfId="3321"/>
    <cellStyle name="差_副本2 1期清单多层定稿价格(终稿)-补充说明 14" xfId="2936"/>
    <cellStyle name="差_副本2 1期清单多层定稿价格(终稿)-补充说明 14 2" xfId="5366"/>
    <cellStyle name="差_副本2 1期清单多层定稿价格(终稿)-补充说明 14 3" xfId="5367"/>
    <cellStyle name="差_副本2 1期清单多层定稿价格(终稿)-补充说明 14 4" xfId="5368"/>
    <cellStyle name="差_副本2 1期清单多层定稿价格(终稿)-补充说明 14_1.7安装" xfId="5369"/>
    <cellStyle name="差_副本2 1期清单多层定稿价格(终稿)-补充说明 14_1.7安装 2" xfId="1755"/>
    <cellStyle name="差_副本2 1期清单多层定稿价格(终稿)-补充说明 14_1.7安装 3" xfId="5371"/>
    <cellStyle name="差_副本2 1期清单多层定稿价格(终稿)-补充说明 14_1.7安装 4" xfId="5372"/>
    <cellStyle name="差_副本2 1期清单多层定稿价格(终稿)-补充说明 14_总包工程清单格式2012.12.25(1.4填写)(指标分析)" xfId="2843"/>
    <cellStyle name="差_副本2 1期清单多层定稿价格(终稿)-补充说明 14_总包工程清单格式2012.12.25(1.4填写)(指标分析) 2" xfId="4310"/>
    <cellStyle name="差_副本2 1期清单多层定稿价格(终稿)-补充说明 14_总包工程清单格式2012.12.25(1.4填写)(指标分析) 3" xfId="4313"/>
    <cellStyle name="差_副本2 1期清单多层定稿价格(终稿)-补充说明 14_总包工程清单格式2012.12.25(1.4填写)(指标分析) 4" xfId="5373"/>
    <cellStyle name="差_副本2 1期清单多层定稿价格(终稿)-补充说明 14_总包工程清单格式2012.12.25(1.5土建填写)" xfId="5375"/>
    <cellStyle name="差_副本2 1期清单多层定稿价格(终稿)-补充说明 14_总包工程清单格式2012.12.25(1.5土建填写) 2" xfId="5376"/>
    <cellStyle name="差_副本2 1期清单多层定稿价格(终稿)-补充说明 14_总包工程清单格式2012.12.25(1.5土建填写) 3" xfId="2032"/>
    <cellStyle name="差_副本2 1期清单多层定稿价格(终稿)-补充说明 14_总包工程清单格式2012.12.25(1.5土建填写) 4" xfId="2036"/>
    <cellStyle name="差_副本2 1期清单多层定稿价格(终稿)-补充说明 15" xfId="2939"/>
    <cellStyle name="差_副本2 1期清单多层定稿价格(终稿)-补充说明 15 2" xfId="5377"/>
    <cellStyle name="差_副本2 1期清单多层定稿价格(终稿)-补充说明 15 3" xfId="5378"/>
    <cellStyle name="差_副本2 1期清单多层定稿价格(终稿)-补充说明 15 4" xfId="5379"/>
    <cellStyle name="差_副本2 1期清单多层定稿价格(终稿)-补充说明 15_1.7安装" xfId="5380"/>
    <cellStyle name="差_副本2 1期清单多层定稿价格(终稿)-补充说明 15_1.7安装 2" xfId="5381"/>
    <cellStyle name="差_副本2 1期清单多层定稿价格(终稿)-补充说明 15_1.7安装 3" xfId="5383"/>
    <cellStyle name="差_副本2 1期清单多层定稿价格(终稿)-补充说明 15_1.7安装 4" xfId="5385"/>
    <cellStyle name="差_副本2 1期清单多层定稿价格(终稿)-补充说明 15_总包工程清单格式2012.12.25(1.4填写)(指标分析)" xfId="5387"/>
    <cellStyle name="差_副本2 1期清单多层定稿价格(终稿)-补充说明 15_总包工程清单格式2012.12.25(1.4填写)(指标分析) 2" xfId="4185"/>
    <cellStyle name="差_副本2 1期清单多层定稿价格(终稿)-补充说明 15_总包工程清单格式2012.12.25(1.4填写)(指标分析) 3" xfId="4193"/>
    <cellStyle name="差_副本2 1期清单多层定稿价格(终稿)-补充说明 15_总包工程清单格式2012.12.25(1.4填写)(指标分析) 4" xfId="5388"/>
    <cellStyle name="差_副本2 1期清单多层定稿价格(终稿)-补充说明 15_总包工程清单格式2012.12.25(1.5土建填写)" xfId="4600"/>
    <cellStyle name="差_副本2 1期清单多层定稿价格(终稿)-补充说明 15_总包工程清单格式2012.12.25(1.5土建填写) 2" xfId="4721"/>
    <cellStyle name="差_副本2 1期清单多层定稿价格(终稿)-补充说明 15_总包工程清单格式2012.12.25(1.5土建填写) 3" xfId="5390"/>
    <cellStyle name="差_副本2 1期清单多层定稿价格(终稿)-补充说明 15_总包工程清单格式2012.12.25(1.5土建填写) 4" xfId="5392"/>
    <cellStyle name="差_副本2 1期清单多层定稿价格(终稿)-补充说明 16" xfId="5396"/>
    <cellStyle name="差_副本2 1期清单多层定稿价格(终稿)-补充说明 16 2" xfId="1826"/>
    <cellStyle name="差_副本2 1期清单多层定稿价格(终稿)-补充说明 16 3" xfId="107"/>
    <cellStyle name="差_副本2 1期清单多层定稿价格(终稿)-补充说明 16 4" xfId="1860"/>
    <cellStyle name="差_副本2 1期清单多层定稿价格(终稿)-补充说明 16_1.7安装" xfId="2147"/>
    <cellStyle name="差_副本2 1期清单多层定稿价格(终稿)-补充说明 16_1.7安装 2" xfId="2152"/>
    <cellStyle name="差_副本2 1期清单多层定稿价格(终稿)-补充说明 16_1.7安装 3" xfId="2158"/>
    <cellStyle name="差_副本2 1期清单多层定稿价格(终稿)-补充说明 16_1.7安装 4" xfId="2163"/>
    <cellStyle name="差_副本2 1期清单多层定稿价格(终稿)-补充说明 16_总包工程清单格式2012.12.25(1.4填写)(指标分析)" xfId="5398"/>
    <cellStyle name="差_副本2 1期清单多层定稿价格(终稿)-补充说明 16_总包工程清单格式2012.12.25(1.4填写)(指标分析) 2" xfId="4880"/>
    <cellStyle name="差_副本2 1期清单多层定稿价格(终稿)-补充说明 16_总包工程清单格式2012.12.25(1.4填写)(指标分析) 3" xfId="3833"/>
    <cellStyle name="差_副本2 1期清单多层定稿价格(终稿)-补充说明 16_总包工程清单格式2012.12.25(1.4填写)(指标分析) 4" xfId="5399"/>
    <cellStyle name="差_副本2 1期清单多层定稿价格(终稿)-补充说明 16_总包工程清单格式2012.12.25(1.5土建填写)" xfId="5300"/>
    <cellStyle name="差_副本2 1期清单多层定稿价格(终稿)-补充说明 16_总包工程清单格式2012.12.25(1.5土建填写) 2" xfId="5400"/>
    <cellStyle name="差_副本2 1期清单多层定稿价格(终稿)-补充说明 16_总包工程清单格式2012.12.25(1.5土建填写) 3" xfId="5401"/>
    <cellStyle name="差_副本2 1期清单多层定稿价格(终稿)-补充说明 16_总包工程清单格式2012.12.25(1.5土建填写) 4" xfId="5402"/>
    <cellStyle name="差_副本2 1期清单多层定稿价格(终稿)-补充说明 17" xfId="5404"/>
    <cellStyle name="差_副本2 1期清单多层定稿价格(终稿)-补充说明 17 2" xfId="5406"/>
    <cellStyle name="差_副本2 1期清单多层定稿价格(终稿)-补充说明 17 3" xfId="5408"/>
    <cellStyle name="差_副本2 1期清单多层定稿价格(终稿)-补充说明 17 4" xfId="5410"/>
    <cellStyle name="差_副本2 1期清单多层定稿价格(终稿)-补充说明 17_1.7安装" xfId="196"/>
    <cellStyle name="差_副本2 1期清单多层定稿价格(终稿)-补充说明 17_1.7安装 2" xfId="203"/>
    <cellStyle name="差_副本2 1期清单多层定稿价格(终稿)-补充说明 17_1.7安装 3" xfId="262"/>
    <cellStyle name="差_副本2 1期清单多层定稿价格(终稿)-补充说明 17_1.7安装 4" xfId="208"/>
    <cellStyle name="差_副本2 1期清单多层定稿价格(终稿)-补充说明 17_总包工程清单格式2012.12.25(1.4填写)(指标分析)" xfId="2153"/>
    <cellStyle name="差_副本2 1期清单多层定稿价格(终稿)-补充说明 17_总包工程清单格式2012.12.25(1.4填写)(指标分析) 2" xfId="1473"/>
    <cellStyle name="差_副本2 1期清单多层定稿价格(终稿)-补充说明 17_总包工程清单格式2012.12.25(1.4填写)(指标分析) 3" xfId="5412"/>
    <cellStyle name="差_副本2 1期清单多层定稿价格(终稿)-补充说明 17_总包工程清单格式2012.12.25(1.4填写)(指标分析) 4" xfId="5062"/>
    <cellStyle name="差_副本2 1期清单多层定稿价格(终稿)-补充说明 17_总包工程清单格式2012.12.25(1.5土建填写)" xfId="5413"/>
    <cellStyle name="差_副本2 1期清单多层定稿价格(终稿)-补充说明 17_总包工程清单格式2012.12.25(1.5土建填写) 2" xfId="5414"/>
    <cellStyle name="差_副本2 1期清单多层定稿价格(终稿)-补充说明 17_总包工程清单格式2012.12.25(1.5土建填写) 3" xfId="5417"/>
    <cellStyle name="差_副本2 1期清单多层定稿价格(终稿)-补充说明 17_总包工程清单格式2012.12.25(1.5土建填写) 4" xfId="5420"/>
    <cellStyle name="差_副本2 1期清单多层定稿价格(终稿)-补充说明 18" xfId="1759"/>
    <cellStyle name="差_副本2 1期清单多层定稿价格(终稿)-补充说明 18 2" xfId="5147"/>
    <cellStyle name="差_副本2 1期清单多层定稿价格(终稿)-补充说明 18 3" xfId="5424"/>
    <cellStyle name="差_副本2 1期清单多层定稿价格(终稿)-补充说明 18 4" xfId="5425"/>
    <cellStyle name="差_副本2 1期清单多层定稿价格(终稿)-补充说明 18_1.7安装" xfId="3170"/>
    <cellStyle name="差_副本2 1期清单多层定稿价格(终稿)-补充说明 18_1.7安装 2" xfId="5426"/>
    <cellStyle name="差_副本2 1期清单多层定稿价格(终稿)-补充说明 18_1.7安装 3" xfId="5427"/>
    <cellStyle name="差_副本2 1期清单多层定稿价格(终稿)-补充说明 18_1.7安装 4" xfId="5428"/>
    <cellStyle name="差_副本2 1期清单多层定稿价格(终稿)-补充说明 18_总包工程清单格式2012.12.25(1.4填写)(指标分析)" xfId="5429"/>
    <cellStyle name="差_副本2 1期清单多层定稿价格(终稿)-补充说明 18_总包工程清单格式2012.12.25(1.4填写)(指标分析) 2" xfId="505"/>
    <cellStyle name="差_副本2 1期清单多层定稿价格(终稿)-补充说明 18_总包工程清单格式2012.12.25(1.4填写)(指标分析) 3" xfId="5138"/>
    <cellStyle name="差_副本2 1期清单多层定稿价格(终稿)-补充说明 18_总包工程清单格式2012.12.25(1.4填写)(指标分析) 4" xfId="5140"/>
    <cellStyle name="差_副本2 1期清单多层定稿价格(终稿)-补充说明 18_总包工程清单格式2012.12.25(1.5土建填写)" xfId="5093"/>
    <cellStyle name="差_副本2 1期清单多层定稿价格(终稿)-补充说明 18_总包工程清单格式2012.12.25(1.5土建填写) 2" xfId="3782"/>
    <cellStyle name="差_副本2 1期清单多层定稿价格(终稿)-补充说明 18_总包工程清单格式2012.12.25(1.5土建填写) 3" xfId="5302"/>
    <cellStyle name="差_副本2 1期清单多层定稿价格(终稿)-补充说明 18_总包工程清单格式2012.12.25(1.5土建填写) 4" xfId="4290"/>
    <cellStyle name="差_副本2 1期清单多层定稿价格(终稿)-补充说明 19" xfId="1761"/>
    <cellStyle name="差_副本2 1期清单多层定稿价格(终稿)-补充说明 19 2" xfId="4867"/>
    <cellStyle name="差_副本2 1期清单多层定稿价格(终稿)-补充说明 19 3" xfId="4879"/>
    <cellStyle name="差_副本2 1期清单多层定稿价格(终稿)-补充说明 19 4" xfId="3834"/>
    <cellStyle name="差_副本2 1期清单多层定稿价格(终稿)-补充说明 19_1.7安装" xfId="5430"/>
    <cellStyle name="差_副本2 1期清单多层定稿价格(终稿)-补充说明 19_1.7安装 2" xfId="3213"/>
    <cellStyle name="差_副本2 1期清单多层定稿价格(终稿)-补充说明 19_1.7安装 3" xfId="3223"/>
    <cellStyle name="差_副本2 1期清单多层定稿价格(终稿)-补充说明 19_1.7安装 4" xfId="3230"/>
    <cellStyle name="差_副本2 1期清单多层定稿价格(终稿)-补充说明 19_总包工程清单格式2012.12.25(1.4填写)(指标分析)" xfId="3900"/>
    <cellStyle name="差_副本2 1期清单多层定稿价格(终稿)-补充说明 19_总包工程清单格式2012.12.25(1.4填写)(指标分析) 2" xfId="5431"/>
    <cellStyle name="差_副本2 1期清单多层定稿价格(终稿)-补充说明 19_总包工程清单格式2012.12.25(1.4填写)(指标分析) 3" xfId="5432"/>
    <cellStyle name="差_副本2 1期清单多层定稿价格(终稿)-补充说明 19_总包工程清单格式2012.12.25(1.4填写)(指标分析) 4" xfId="5433"/>
    <cellStyle name="差_副本2 1期清单多层定稿价格(终稿)-补充说明 19_总包工程清单格式2012.12.25(1.5土建填写)" xfId="38"/>
    <cellStyle name="差_副本2 1期清单多层定稿价格(终稿)-补充说明 19_总包工程清单格式2012.12.25(1.5土建填写) 2" xfId="3290"/>
    <cellStyle name="差_副本2 1期清单多层定稿价格(终稿)-补充说明 19_总包工程清单格式2012.12.25(1.5土建填写) 3" xfId="3295"/>
    <cellStyle name="差_副本2 1期清单多层定稿价格(终稿)-补充说明 19_总包工程清单格式2012.12.25(1.5土建填写) 4" xfId="5434"/>
    <cellStyle name="差_副本2 1期清单多层定稿价格(终稿)-补充说明 2" xfId="4048"/>
    <cellStyle name="差_副本2 1期清单多层定稿价格(终稿)-补充说明 2 2" xfId="5436"/>
    <cellStyle name="差_副本2 1期清单多层定稿价格(终稿)-补充说明 2 2 2" xfId="5438"/>
    <cellStyle name="差_副本2 1期清单多层定稿价格(终稿)-补充说明 2 2 3" xfId="5439"/>
    <cellStyle name="差_副本2 1期清单多层定稿价格(终稿)-补充说明 2 2 4" xfId="5440"/>
    <cellStyle name="差_副本2 1期清单多层定稿价格(终稿)-补充说明 2 2_1.7安装" xfId="2575"/>
    <cellStyle name="差_副本2 1期清单多层定稿价格(终稿)-补充说明 2 2_1.7安装 2" xfId="3468"/>
    <cellStyle name="差_副本2 1期清单多层定稿价格(终稿)-补充说明 2 2_1.7安装 3" xfId="5319"/>
    <cellStyle name="差_副本2 1期清单多层定稿价格(终稿)-补充说明 2 2_1.7安装 4" xfId="5334"/>
    <cellStyle name="差_副本2 1期清单多层定稿价格(终稿)-补充说明 2 2_总包工程清单格式2012.12.25(1.4填写)(指标分析)" xfId="5442"/>
    <cellStyle name="差_副本2 1期清单多层定稿价格(终稿)-补充说明 2 2_总包工程清单格式2012.12.25(1.4填写)(指标分析) 2" xfId="5174"/>
    <cellStyle name="差_副本2 1期清单多层定稿价格(终稿)-补充说明 2 2_总包工程清单格式2012.12.25(1.4填写)(指标分析) 3" xfId="5443"/>
    <cellStyle name="差_副本2 1期清单多层定稿价格(终稿)-补充说明 2 2_总包工程清单格式2012.12.25(1.4填写)(指标分析) 4" xfId="4824"/>
    <cellStyle name="差_副本2 1期清单多层定稿价格(终稿)-补充说明 2 2_总包工程清单格式2012.12.25(1.5土建填写)" xfId="5444"/>
    <cellStyle name="差_副本2 1期清单多层定稿价格(终稿)-补充说明 2 2_总包工程清单格式2012.12.25(1.5土建填写) 2" xfId="3622"/>
    <cellStyle name="差_副本2 1期清单多层定稿价格(终稿)-补充说明 2 2_总包工程清单格式2012.12.25(1.5土建填写) 3" xfId="5448"/>
    <cellStyle name="差_副本2 1期清单多层定稿价格(终稿)-补充说明 2 2_总包工程清单格式2012.12.25(1.5土建填写) 4" xfId="5449"/>
    <cellStyle name="差_副本2 1期清单多层定稿价格(终稿)-补充说明 2 3" xfId="5450"/>
    <cellStyle name="差_副本2 1期清单多层定稿价格(终稿)-补充说明 2 4" xfId="5452"/>
    <cellStyle name="差_副本2 1期清单多层定稿价格(终稿)-补充说明 2 5" xfId="5454"/>
    <cellStyle name="差_副本2 1期清单多层定稿价格(终稿)-补充说明 2_1.7安装" xfId="5456"/>
    <cellStyle name="差_副本2 1期清单多层定稿价格(终稿)-补充说明 2_1.7安装 2" xfId="5459"/>
    <cellStyle name="差_副本2 1期清单多层定稿价格(终稿)-补充说明 2_1.7安装 3" xfId="5462"/>
    <cellStyle name="差_副本2 1期清单多层定稿价格(终稿)-补充说明 2_1.7安装 4" xfId="3995"/>
    <cellStyle name="差_副本2 1期清单多层定稿价格(终稿)-补充说明 2_总包工程清单格式2012.12.25(1.4填写)(指标分析)" xfId="5465"/>
    <cellStyle name="差_副本2 1期清单多层定稿价格(终稿)-补充说明 2_总包工程清单格式2012.12.25(1.4填写)(指标分析) 2" xfId="5466"/>
    <cellStyle name="差_副本2 1期清单多层定稿价格(终稿)-补充说明 2_总包工程清单格式2012.12.25(1.4填写)(指标分析) 3" xfId="5468"/>
    <cellStyle name="差_副本2 1期清单多层定稿价格(终稿)-补充说明 2_总包工程清单格式2012.12.25(1.4填写)(指标分析) 4" xfId="5470"/>
    <cellStyle name="差_副本2 1期清单多层定稿价格(终稿)-补充说明 2_总包工程清单格式2012.12.25(1.5土建填写)" xfId="5474"/>
    <cellStyle name="差_副本2 1期清单多层定稿价格(终稿)-补充说明 2_总包工程清单格式2012.12.25(1.5土建填写) 2" xfId="5475"/>
    <cellStyle name="差_副本2 1期清单多层定稿价格(终稿)-补充说明 2_总包工程清单格式2012.12.25(1.5土建填写) 3" xfId="5476"/>
    <cellStyle name="差_副本2 1期清单多层定稿价格(终稿)-补充说明 2_总包工程清单格式2012.12.25(1.5土建填写) 4" xfId="5477"/>
    <cellStyle name="差_副本2 1期清单多层定稿价格(终稿)-补充说明 20" xfId="2940"/>
    <cellStyle name="差_副本2 1期清单多层定稿价格(终稿)-补充说明 21" xfId="5395"/>
    <cellStyle name="差_副本2 1期清单多层定稿价格(终稿)-补充说明 22" xfId="5403"/>
    <cellStyle name="差_副本2 1期清单多层定稿价格(终稿)-补充说明 3" xfId="4520"/>
    <cellStyle name="差_副本2 1期清单多层定稿价格(终稿)-补充说明 3 2" xfId="5478"/>
    <cellStyle name="差_副本2 1期清单多层定稿价格(终稿)-补充说明 3 3" xfId="5480"/>
    <cellStyle name="差_副本2 1期清单多层定稿价格(终稿)-补充说明 3 4" xfId="5482"/>
    <cellStyle name="差_副本2 1期清单多层定稿价格(终稿)-补充说明 3_1.7安装" xfId="5484"/>
    <cellStyle name="差_副本2 1期清单多层定稿价格(终稿)-补充说明 3_1.7安装 2" xfId="5486"/>
    <cellStyle name="差_副本2 1期清单多层定稿价格(终稿)-补充说明 3_1.7安装 3" xfId="5488"/>
    <cellStyle name="差_副本2 1期清单多层定稿价格(终稿)-补充说明 3_1.7安装 4" xfId="5490"/>
    <cellStyle name="差_副本2 1期清单多层定稿价格(终稿)-补充说明 3_总包工程清单格式2012.12.25(1.4填写)(指标分析)" xfId="5492"/>
    <cellStyle name="差_副本2 1期清单多层定稿价格(终稿)-补充说明 3_总包工程清单格式2012.12.25(1.4填写)(指标分析) 2" xfId="2784"/>
    <cellStyle name="差_副本2 1期清单多层定稿价格(终稿)-补充说明 3_总包工程清单格式2012.12.25(1.4填写)(指标分析) 3" xfId="2800"/>
    <cellStyle name="差_副本2 1期清单多层定稿价格(终稿)-补充说明 3_总包工程清单格式2012.12.25(1.4填写)(指标分析) 4" xfId="5493"/>
    <cellStyle name="差_副本2 1期清单多层定稿价格(终稿)-补充说明 3_总包工程清单格式2012.12.25(1.5土建填写)" xfId="4165"/>
    <cellStyle name="差_副本2 1期清单多层定稿价格(终稿)-补充说明 3_总包工程清单格式2012.12.25(1.5土建填写) 2" xfId="4169"/>
    <cellStyle name="差_副本2 1期清单多层定稿价格(终稿)-补充说明 3_总包工程清单格式2012.12.25(1.5土建填写) 3" xfId="2330"/>
    <cellStyle name="差_副本2 1期清单多层定稿价格(终稿)-补充说明 3_总包工程清单格式2012.12.25(1.5土建填写) 4" xfId="2339"/>
    <cellStyle name="差_副本2 1期清单多层定稿价格(终稿)-补充说明 4" xfId="4524"/>
    <cellStyle name="差_副本2 1期清单多层定稿价格(终稿)-补充说明 4 2" xfId="3597"/>
    <cellStyle name="差_副本2 1期清单多层定稿价格(终稿)-补充说明 4 3" xfId="3625"/>
    <cellStyle name="差_副本2 1期清单多层定稿价格(终稿)-补充说明 4 4" xfId="5445"/>
    <cellStyle name="差_副本2 1期清单多层定稿价格(终稿)-补充说明 4_1.7安装" xfId="3149"/>
    <cellStyle name="差_副本2 1期清单多层定稿价格(终稿)-补充说明 4_1.7安装 2" xfId="604"/>
    <cellStyle name="差_副本2 1期清单多层定稿价格(终稿)-补充说明 4_1.7安装 3" xfId="610"/>
    <cellStyle name="差_副本2 1期清单多层定稿价格(终稿)-补充说明 4_1.7安装 4" xfId="1024"/>
    <cellStyle name="差_副本2 1期清单多层定稿价格(终稿)-补充说明 4_总包工程清单格式2012.12.25(1.4填写)(指标分析)" xfId="3418"/>
    <cellStyle name="差_副本2 1期清单多层定稿价格(终稿)-补充说明 4_总包工程清单格式2012.12.25(1.4填写)(指标分析) 2" xfId="5494"/>
    <cellStyle name="差_副本2 1期清单多层定稿价格(终稿)-补充说明 4_总包工程清单格式2012.12.25(1.4填写)(指标分析) 3" xfId="5496"/>
    <cellStyle name="差_副本2 1期清单多层定稿价格(终稿)-补充说明 4_总包工程清单格式2012.12.25(1.4填写)(指标分析) 4" xfId="5498"/>
    <cellStyle name="差_副本2 1期清单多层定稿价格(终稿)-补充说明 4_总包工程清单格式2012.12.25(1.5土建填写)" xfId="5500"/>
    <cellStyle name="差_副本2 1期清单多层定稿价格(终稿)-补充说明 4_总包工程清单格式2012.12.25(1.5土建填写) 2" xfId="5503"/>
    <cellStyle name="差_副本2 1期清单多层定稿价格(终稿)-补充说明 4_总包工程清单格式2012.12.25(1.5土建填写) 3" xfId="5504"/>
    <cellStyle name="差_副本2 1期清单多层定稿价格(终稿)-补充说明 4_总包工程清单格式2012.12.25(1.5土建填写) 4" xfId="4388"/>
    <cellStyle name="差_副本2 1期清单多层定稿价格(终稿)-补充说明 5" xfId="4528"/>
    <cellStyle name="差_副本2 1期清单多层定稿价格(终稿)-补充说明 5 2" xfId="5505"/>
    <cellStyle name="差_副本2 1期清单多层定稿价格(终稿)-补充说明 5 3" xfId="3531"/>
    <cellStyle name="差_副本2 1期清单多层定稿价格(终稿)-补充说明 5 4" xfId="5507"/>
    <cellStyle name="差_副本2 1期清单多层定稿价格(终稿)-补充说明 5_1.7安装" xfId="5509"/>
    <cellStyle name="差_副本2 1期清单多层定稿价格(终稿)-补充说明 5_1.7安装 2" xfId="3508"/>
    <cellStyle name="差_副本2 1期清单多层定稿价格(终稿)-补充说明 5_1.7安装 3" xfId="3512"/>
    <cellStyle name="差_副本2 1期清单多层定稿价格(终稿)-补充说明 5_1.7安装 4" xfId="5511"/>
    <cellStyle name="差_副本2 1期清单多层定稿价格(终稿)-补充说明 5_总包工程清单格式2012.12.25(1.4填写)(指标分析)" xfId="5513"/>
    <cellStyle name="差_副本2 1期清单多层定稿价格(终稿)-补充说明 5_总包工程清单格式2012.12.25(1.4填写)(指标分析) 2" xfId="4469"/>
    <cellStyle name="差_副本2 1期清单多层定稿价格(终稿)-补充说明 5_总包工程清单格式2012.12.25(1.4填写)(指标分析) 3" xfId="4476"/>
    <cellStyle name="差_副本2 1期清单多层定稿价格(终稿)-补充说明 5_总包工程清单格式2012.12.25(1.4填写)(指标分析) 4" xfId="4492"/>
    <cellStyle name="差_副本2 1期清单多层定稿价格(终稿)-补充说明 5_总包工程清单格式2012.12.25(1.5土建填写)" xfId="5514"/>
    <cellStyle name="差_副本2 1期清单多层定稿价格(终稿)-补充说明 5_总包工程清单格式2012.12.25(1.5土建填写) 2" xfId="5516"/>
    <cellStyle name="差_副本2 1期清单多层定稿价格(终稿)-补充说明 5_总包工程清单格式2012.12.25(1.5土建填写) 3" xfId="5517"/>
    <cellStyle name="差_副本2 1期清单多层定稿价格(终稿)-补充说明 5_总包工程清单格式2012.12.25(1.5土建填写) 4" xfId="5518"/>
    <cellStyle name="差_副本2 1期清单多层定稿价格(终稿)-补充说明 6" xfId="5519"/>
    <cellStyle name="差_副本2 1期清单多层定稿价格(终稿)-补充说明 6 2" xfId="5521"/>
    <cellStyle name="差_副本2 1期清单多层定稿价格(终稿)-补充说明 6 3" xfId="5523"/>
    <cellStyle name="差_副本2 1期清单多层定稿价格(终稿)-补充说明 6 4" xfId="5525"/>
    <cellStyle name="差_副本2 1期清单多层定稿价格(终稿)-补充说明 6_1.7安装" xfId="5527"/>
    <cellStyle name="差_副本2 1期清单多层定稿价格(终稿)-补充说明 6_1.7安装 2" xfId="3536"/>
    <cellStyle name="差_副本2 1期清单多层定稿价格(终稿)-补充说明 6_1.7安装 3" xfId="3538"/>
    <cellStyle name="差_副本2 1期清单多层定稿价格(终稿)-补充说明 6_1.7安装 4" xfId="1545"/>
    <cellStyle name="差_副本2 1期清单多层定稿价格(终稿)-补充说明 6_总包工程清单格式2012.12.25(1.4填写)(指标分析)" xfId="5528"/>
    <cellStyle name="差_副本2 1期清单多层定稿价格(终稿)-补充说明 6_总包工程清单格式2012.12.25(1.4填写)(指标分析) 2" xfId="5529"/>
    <cellStyle name="差_副本2 1期清单多层定稿价格(终稿)-补充说明 6_总包工程清单格式2012.12.25(1.4填写)(指标分析) 3" xfId="5530"/>
    <cellStyle name="差_副本2 1期清单多层定稿价格(终稿)-补充说明 6_总包工程清单格式2012.12.25(1.4填写)(指标分析) 4" xfId="5531"/>
    <cellStyle name="差_副本2 1期清单多层定稿价格(终稿)-补充说明 6_总包工程清单格式2012.12.25(1.5土建填写)" xfId="5532"/>
    <cellStyle name="差_副本2 1期清单多层定稿价格(终稿)-补充说明 6_总包工程清单格式2012.12.25(1.5土建填写) 2" xfId="1626"/>
    <cellStyle name="差_副本2 1期清单多层定稿价格(终稿)-补充说明 6_总包工程清单格式2012.12.25(1.5土建填写) 3" xfId="1643"/>
    <cellStyle name="差_副本2 1期清单多层定稿价格(终稿)-补充说明 6_总包工程清单格式2012.12.25(1.5土建填写) 4" xfId="1673"/>
    <cellStyle name="差_副本2 1期清单多层定稿价格(终稿)-补充说明 7" xfId="584"/>
    <cellStyle name="差_副本2 1期清单多层定稿价格(终稿)-补充说明 7 2" xfId="2204"/>
    <cellStyle name="差_副本2 1期清单多层定稿价格(终稿)-补充说明 7 3" xfId="3542"/>
    <cellStyle name="差_副本2 1期清单多层定稿价格(终稿)-补充说明 7 4" xfId="5534"/>
    <cellStyle name="差_副本2 1期清单多层定稿价格(终稿)-补充说明 7_1.7安装" xfId="3278"/>
    <cellStyle name="差_副本2 1期清单多层定稿价格(终稿)-补充说明 7_1.7安装 2" xfId="3283"/>
    <cellStyle name="差_副本2 1期清单多层定稿价格(终稿)-补充说明 7_1.7安装 3" xfId="3292"/>
    <cellStyle name="差_副本2 1期清单多层定稿价格(终稿)-补充说明 7_1.7安装 4" xfId="3296"/>
    <cellStyle name="差_副本2 1期清单多层定稿价格(终稿)-补充说明 7_总包工程清单格式2012.12.25(1.4填写)(指标分析)" xfId="5536"/>
    <cellStyle name="差_副本2 1期清单多层定稿价格(终稿)-补充说明 7_总包工程清单格式2012.12.25(1.4填写)(指标分析) 2" xfId="1564"/>
    <cellStyle name="差_副本2 1期清单多层定稿价格(终稿)-补充说明 7_总包工程清单格式2012.12.25(1.4填写)(指标分析) 3" xfId="1599"/>
    <cellStyle name="差_副本2 1期清单多层定稿价格(终稿)-补充说明 7_总包工程清单格式2012.12.25(1.4填写)(指标分析) 4" xfId="79"/>
    <cellStyle name="差_副本2 1期清单多层定稿价格(终稿)-补充说明 7_总包工程清单格式2012.12.25(1.5土建填写)" xfId="5537"/>
    <cellStyle name="差_副本2 1期清单多层定稿价格(终稿)-补充说明 7_总包工程清单格式2012.12.25(1.5土建填写) 2" xfId="5538"/>
    <cellStyle name="差_副本2 1期清单多层定稿价格(终稿)-补充说明 7_总包工程清单格式2012.12.25(1.5土建填写) 3" xfId="5540"/>
    <cellStyle name="差_副本2 1期清单多层定稿价格(终稿)-补充说明 7_总包工程清单格式2012.12.25(1.5土建填写) 4" xfId="5542"/>
    <cellStyle name="差_副本2 1期清单多层定稿价格(终稿)-补充说明 8" xfId="5544"/>
    <cellStyle name="差_副本2 1期清单多层定稿价格(终稿)-补充说明 8 2" xfId="99"/>
    <cellStyle name="差_副本2 1期清单多层定稿价格(终稿)-补充说明 8 3" xfId="5472"/>
    <cellStyle name="差_副本2 1期清单多层定稿价格(终稿)-补充说明 8 4" xfId="5545"/>
    <cellStyle name="差_副本2 1期清单多层定稿价格(终稿)-补充说明 8_1.7安装" xfId="5547"/>
    <cellStyle name="差_副本2 1期清单多层定稿价格(终稿)-补充说明 8_1.7安装 2" xfId="3603"/>
    <cellStyle name="差_副本2 1期清单多层定稿价格(终稿)-补充说明 8_1.7安装 3" xfId="3606"/>
    <cellStyle name="差_副本2 1期清单多层定稿价格(终稿)-补充说明 8_1.7安装 4" xfId="5548"/>
    <cellStyle name="差_副本2 1期清单多层定稿价格(终稿)-补充说明 8_总包工程清单格式2012.12.25(1.4填写)(指标分析)" xfId="5550"/>
    <cellStyle name="差_副本2 1期清单多层定稿价格(终稿)-补充说明 8_总包工程清单格式2012.12.25(1.4填写)(指标分析) 2" xfId="5553"/>
    <cellStyle name="差_副本2 1期清单多层定稿价格(终稿)-补充说明 8_总包工程清单格式2012.12.25(1.4填写)(指标分析) 3" xfId="5554"/>
    <cellStyle name="差_副本2 1期清单多层定稿价格(终稿)-补充说明 8_总包工程清单格式2012.12.25(1.4填写)(指标分析) 4" xfId="5555"/>
    <cellStyle name="差_副本2 1期清单多层定稿价格(终稿)-补充说明 8_总包工程清单格式2012.12.25(1.5土建填写)" xfId="35"/>
    <cellStyle name="差_副本2 1期清单多层定稿价格(终稿)-补充说明 8_总包工程清单格式2012.12.25(1.5土建填写) 2" xfId="4644"/>
    <cellStyle name="差_副本2 1期清单多层定稿价格(终稿)-补充说明 8_总包工程清单格式2012.12.25(1.5土建填写) 3" xfId="4667"/>
    <cellStyle name="差_副本2 1期清单多层定稿价格(终稿)-补充说明 8_总包工程清单格式2012.12.25(1.5土建填写) 4" xfId="4678"/>
    <cellStyle name="差_副本2 1期清单多层定稿价格(终稿)-补充说明 9" xfId="5556"/>
    <cellStyle name="差_副本2 1期清单多层定稿价格(终稿)-补充说明 9 2" xfId="5557"/>
    <cellStyle name="差_副本2 1期清单多层定稿价格(终稿)-补充说明 9 3" xfId="3553"/>
    <cellStyle name="差_副本2 1期清单多层定稿价格(终稿)-补充说明 9 4" xfId="5560"/>
    <cellStyle name="差_副本2 1期清单多层定稿价格(终稿)-补充说明 9_1.7安装" xfId="2179"/>
    <cellStyle name="差_副本2 1期清单多层定稿价格(终稿)-补充说明 9_1.7安装 2" xfId="2185"/>
    <cellStyle name="差_副本2 1期清单多层定稿价格(终稿)-补充说明 9_1.7安装 3" xfId="2193"/>
    <cellStyle name="差_副本2 1期清单多层定稿价格(终稿)-补充说明 9_1.7安装 4" xfId="2198"/>
    <cellStyle name="差_副本2 1期清单多层定稿价格(终稿)-补充说明 9_总包工程清单格式2012.12.25(1.4填写)(指标分析)" xfId="5563"/>
    <cellStyle name="差_副本2 1期清单多层定稿价格(终稿)-补充说明 9_总包工程清单格式2012.12.25(1.4填写)(指标分析) 2" xfId="5566"/>
    <cellStyle name="差_副本2 1期清单多层定稿价格(终稿)-补充说明 9_总包工程清单格式2012.12.25(1.4填写)(指标分析) 3" xfId="1749"/>
    <cellStyle name="差_副本2 1期清单多层定稿价格(终稿)-补充说明 9_总包工程清单格式2012.12.25(1.4填写)(指标分析) 4" xfId="1752"/>
    <cellStyle name="差_副本2 1期清单多层定稿价格(终稿)-补充说明 9_总包工程清单格式2012.12.25(1.5土建填写)" xfId="1816"/>
    <cellStyle name="差_副本2 1期清单多层定稿价格(终稿)-补充说明 9_总包工程清单格式2012.12.25(1.5土建填写) 2" xfId="5567"/>
    <cellStyle name="差_副本2 1期清单多层定稿价格(终稿)-补充说明 9_总包工程清单格式2012.12.25(1.5土建填写) 3" xfId="5568"/>
    <cellStyle name="差_副本2 1期清单多层定稿价格(终稿)-补充说明 9_总包工程清单格式2012.12.25(1.5土建填写) 4" xfId="1731"/>
    <cellStyle name="差_华阳上品总包清单一标段定（合并）0928（李）" xfId="5570"/>
    <cellStyle name="差_华阳上品总包清单一标段定（合并）0928（李） 2" xfId="5572"/>
    <cellStyle name="差_华阳上品总包清单一标段定（合并）0928（李） 3" xfId="5573"/>
    <cellStyle name="差_华阳上品总包清单一标段定（合并）0928（李） 4" xfId="5574"/>
    <cellStyle name="差_甲供材料" xfId="5575"/>
    <cellStyle name="差_甲供材料 2" xfId="3880"/>
    <cellStyle name="差_甲供材料 3" xfId="5576"/>
    <cellStyle name="差_甲供材料 4" xfId="5577"/>
    <cellStyle name="差_金沙洲B04地块甲供材、甲限材汇总表（100303）" xfId="5578"/>
    <cellStyle name="差_金沙洲B04地块甲供材、甲限材汇总表（100303） 2" xfId="2865"/>
    <cellStyle name="差_金沙洲B04地块甲供材、甲限材汇总表（100303） 3" xfId="3684"/>
    <cellStyle name="差_金沙洲B04地块甲供材、甲限材汇总表（100303） 4" xfId="5579"/>
    <cellStyle name="差_昆明地铁清单模板09.12.28" xfId="5580"/>
    <cellStyle name="差_昆明地铁清单模板09.12.28 2" xfId="2942"/>
    <cellStyle name="差_昆明地铁清单模板09.12.28 3" xfId="2947"/>
    <cellStyle name="差_昆明地铁清单模板09.12.28 4" xfId="5581"/>
    <cellStyle name="差_七号线清单模板09.06.08" xfId="4575"/>
    <cellStyle name="差_七号线清单模板09.06.08 2" xfId="4578"/>
    <cellStyle name="差_七号线清单模板09.06.08 3" xfId="4580"/>
    <cellStyle name="差_七号线清单模板09.06.08 4" xfId="4582"/>
    <cellStyle name="差_其他材料选价" xfId="5582"/>
    <cellStyle name="差_其他材料选价 2" xfId="5583"/>
    <cellStyle name="差_其他材料选价 3" xfId="5584"/>
    <cellStyle name="差_其他材料选价 4" xfId="5585"/>
    <cellStyle name="差_西安地铁(电气)2008.7.11" xfId="5586"/>
    <cellStyle name="差_西安地铁(电气)2008.7.11 2" xfId="5587"/>
    <cellStyle name="差_西安地铁(电气)2008.7.11 3" xfId="5588"/>
    <cellStyle name="差_西安地铁(电气)2008.7.11 4" xfId="5106"/>
    <cellStyle name="差_长白山威斯汀公共及客房2011.5.31（未锁-修订）" xfId="5589"/>
    <cellStyle name="差_长白山威斯汀公共及客房2011.5.31（未锁-修订） 2" xfId="3633"/>
    <cellStyle name="差_长白山威斯汀公共及客房2011.5.31（未锁-修订） 3" xfId="5590"/>
    <cellStyle name="差_长白山威斯汀公共及客房2011.5.31（未锁-修订） 4" xfId="5592"/>
    <cellStyle name="差_长白山威斯汀公共及客房2011.5.31（未锁-修订）_（已锁）长沙开福万达酒店客房区清单0920" xfId="2583"/>
    <cellStyle name="差_长白山威斯汀公共及客房2011.5.31（未锁-修订）_（已锁）长沙开福万达酒店客房区清单0920 2" xfId="5594"/>
    <cellStyle name="差_长白山威斯汀公共及客房2011.5.31（未锁-修订）_（已锁）长沙开福万达酒店客房区清单0920 3" xfId="5595"/>
    <cellStyle name="差_长白山威斯汀公共及客房2011.5.31（未锁-修订）_（已锁）长沙开福万达酒店客房区清单0920 4" xfId="5596"/>
    <cellStyle name="差_长白山威斯汀公共及客房2011.5.9" xfId="534"/>
    <cellStyle name="差_长白山威斯汀公共及客房2011.5.9 2" xfId="5597"/>
    <cellStyle name="差_长白山威斯汀公共及客房2011.5.9 3" xfId="5598"/>
    <cellStyle name="差_长白山威斯汀公共及客房2011.5.9 4" xfId="5599"/>
    <cellStyle name="差_长沙客房SU1 SU2" xfId="563"/>
    <cellStyle name="差_长沙客房SU1 SU2 2" xfId="5600"/>
    <cellStyle name="差_长沙客房SU1 SU2 3" xfId="5601"/>
    <cellStyle name="差_长沙客房SU1 SU2 4" xfId="190"/>
    <cellStyle name="差_长沙客房SU1 SU2_（已锁）长沙开福万达酒店客房区清单0920" xfId="1554"/>
    <cellStyle name="差_长沙客房SU1 SU2_（已锁）长沙开福万达酒店客房区清单0920 2" xfId="581"/>
    <cellStyle name="差_长沙客房SU1 SU2_（已锁）长沙开福万达酒店客房区清单0920 3" xfId="554"/>
    <cellStyle name="差_长沙客房SU1 SU2_（已锁）长沙开福万达酒店客房区清单0920 4" xfId="565"/>
    <cellStyle name="差_中昌标底汇报" xfId="4123"/>
    <cellStyle name="差_中昌标底汇报 2" xfId="4126"/>
    <cellStyle name="差_中昌标底汇报 3" xfId="4129"/>
    <cellStyle name="差_中昌标底汇报 4" xfId="4131"/>
    <cellStyle name="差_中天七建2009年9月20日进度申请款B4~B8-审批表" xfId="3381"/>
    <cellStyle name="差_中天七建2009年9月20日进度申请款B4~B8-审批表 2" xfId="3384"/>
    <cellStyle name="差_中天七建2009年9月20日进度申请款B4~B8-审批表 3" xfId="3387"/>
    <cellStyle name="差_中天七建2009年9月20日进度申请款B4~B8-审批表 4" xfId="3392"/>
    <cellStyle name="差_主线清单模板09.3.19（讨论后修改版）" xfId="1802"/>
    <cellStyle name="差_主线清单模板09.3.19（讨论后修改版） 2" xfId="5602"/>
    <cellStyle name="差_主线清单模板09.3.19（讨论后修改版） 3" xfId="5603"/>
    <cellStyle name="差_主线清单模板09.3.19（讨论后修改版） 4" xfId="5604"/>
    <cellStyle name="差_主线清单模板09.3.20（讨论后修改版）" xfId="5605"/>
    <cellStyle name="差_主线清单模板09.3.20（讨论后修改版） 2" xfId="5606"/>
    <cellStyle name="差_主线清单模板09.3.20（讨论后修改版） 3" xfId="3707"/>
    <cellStyle name="差_主线清单模板09.3.20（讨论后修改版） 4" xfId="3716"/>
    <cellStyle name="差_主线清单模板09.4.10" xfId="5607"/>
    <cellStyle name="差_主线清单模板09.4.10 2" xfId="5609"/>
    <cellStyle name="差_主线清单模板09.4.10 3" xfId="5610"/>
    <cellStyle name="差_主线清单模板09.4.10 4" xfId="5611"/>
    <cellStyle name="差_总包预算造价对比表" xfId="5612"/>
    <cellStyle name="差_总包预算造价对比表 2" xfId="5615"/>
    <cellStyle name="差_总包预算造价对比表 3" xfId="5616"/>
    <cellStyle name="差_总包预算造价对比表 4" xfId="5617"/>
    <cellStyle name="常规" xfId="0" builtinId="0"/>
    <cellStyle name="常规 10" xfId="3698"/>
    <cellStyle name="常规 10 2" xfId="5618"/>
    <cellStyle name="常规 10 2 2" xfId="5619"/>
    <cellStyle name="常规 10 2 3" xfId="5620"/>
    <cellStyle name="常规 10 2 4" xfId="5621"/>
    <cellStyle name="常规 10 3" xfId="5622"/>
    <cellStyle name="常规 10 3 2" xfId="5623"/>
    <cellStyle name="常规 10 4" xfId="5624"/>
    <cellStyle name="常规 10 5" xfId="5625"/>
    <cellStyle name="常规 100" xfId="5626"/>
    <cellStyle name="常规 101" xfId="5628"/>
    <cellStyle name="常规 102" xfId="5630"/>
    <cellStyle name="常规 103" xfId="5632"/>
    <cellStyle name="常规 104" xfId="5634"/>
    <cellStyle name="常规 105" xfId="5636"/>
    <cellStyle name="常规 106" xfId="5638"/>
    <cellStyle name="常规 107" xfId="5640"/>
    <cellStyle name="常规 108" xfId="5642"/>
    <cellStyle name="常规 109" xfId="5644"/>
    <cellStyle name="常规 11" xfId="3895"/>
    <cellStyle name="常规 11 2" xfId="5646"/>
    <cellStyle name="常规 11 3" xfId="5647"/>
    <cellStyle name="常规 11 4" xfId="5648"/>
    <cellStyle name="常规 110" xfId="5637"/>
    <cellStyle name="常规 111" xfId="5639"/>
    <cellStyle name="常规 112" xfId="5641"/>
    <cellStyle name="常规 113" xfId="5643"/>
    <cellStyle name="常规 114" xfId="5645"/>
    <cellStyle name="常规 115" xfId="5649"/>
    <cellStyle name="常规 116" xfId="5651"/>
    <cellStyle name="常规 117" xfId="5653"/>
    <cellStyle name="常规 118" xfId="5657"/>
    <cellStyle name="常规 119" xfId="5661"/>
    <cellStyle name="常规 12" xfId="3897"/>
    <cellStyle name="常规 12 2" xfId="5665"/>
    <cellStyle name="常规 12 3" xfId="5668"/>
    <cellStyle name="常规 12 4" xfId="5671"/>
    <cellStyle name="常规 120" xfId="5650"/>
    <cellStyle name="常规 121" xfId="5652"/>
    <cellStyle name="常规 122" xfId="5654"/>
    <cellStyle name="常规 123" xfId="5658"/>
    <cellStyle name="常规 124" xfId="5662"/>
    <cellStyle name="常规 125" xfId="5674"/>
    <cellStyle name="常规 13" xfId="5677"/>
    <cellStyle name="常规 13 2" xfId="5678"/>
    <cellStyle name="常规 13 2 2" xfId="1354"/>
    <cellStyle name="常规 13 2 3" xfId="1369"/>
    <cellStyle name="常规 13 2 4" xfId="5679"/>
    <cellStyle name="常规 13 3" xfId="5680"/>
    <cellStyle name="常规 13 4" xfId="5681"/>
    <cellStyle name="常规 13 5" xfId="5682"/>
    <cellStyle name="常规 14" xfId="5683"/>
    <cellStyle name="常规 14 2" xfId="5684"/>
    <cellStyle name="常规 14 3" xfId="5685"/>
    <cellStyle name="常规 14 4" xfId="5686"/>
    <cellStyle name="常规 15" xfId="5687"/>
    <cellStyle name="常规 15 2" xfId="4028"/>
    <cellStyle name="常规 15 3" xfId="4033"/>
    <cellStyle name="常规 15 4" xfId="4038"/>
    <cellStyle name="常规 16" xfId="5689"/>
    <cellStyle name="常规 16 10" xfId="5691"/>
    <cellStyle name="常规 16 10 2" xfId="5693"/>
    <cellStyle name="常规 16 10 3" xfId="5694"/>
    <cellStyle name="常规 16 10 4" xfId="3883"/>
    <cellStyle name="常规 16 11" xfId="5695"/>
    <cellStyle name="常规 16 11 2" xfId="5697"/>
    <cellStyle name="常规 16 11 3" xfId="5700"/>
    <cellStyle name="常规 16 11 4" xfId="5704"/>
    <cellStyle name="常规 16 12" xfId="5709"/>
    <cellStyle name="常规 16 13" xfId="5711"/>
    <cellStyle name="常规 16 14" xfId="5713"/>
    <cellStyle name="常规 16 2" xfId="5715"/>
    <cellStyle name="常规 16 2 2" xfId="4557"/>
    <cellStyle name="常规 16 2 3" xfId="4567"/>
    <cellStyle name="常规 16 2 4" xfId="5718"/>
    <cellStyle name="常规 16 3" xfId="5719"/>
    <cellStyle name="常规 16 3 2" xfId="5005"/>
    <cellStyle name="常规 16 3 3" xfId="5722"/>
    <cellStyle name="常规 16 3 4" xfId="5723"/>
    <cellStyle name="常规 16 4" xfId="5724"/>
    <cellStyle name="常规 16 4 2" xfId="5727"/>
    <cellStyle name="常规 16 4 3" xfId="5728"/>
    <cellStyle name="常规 16 4 4" xfId="3598"/>
    <cellStyle name="常规 16 5" xfId="5729"/>
    <cellStyle name="常规 16 5 2" xfId="5731"/>
    <cellStyle name="常规 16 5 3" xfId="5732"/>
    <cellStyle name="常规 16 5 4" xfId="5733"/>
    <cellStyle name="常规 16 6" xfId="5734"/>
    <cellStyle name="常规 16 6 2" xfId="5736"/>
    <cellStyle name="常规 16 6 3" xfId="5738"/>
    <cellStyle name="常规 16 6 4" xfId="3607"/>
    <cellStyle name="常规 16 7" xfId="5739"/>
    <cellStyle name="常规 16 7 2" xfId="5741"/>
    <cellStyle name="常规 16 7 3" xfId="5742"/>
    <cellStyle name="常规 16 7 4" xfId="5743"/>
    <cellStyle name="常规 16 8" xfId="5744"/>
    <cellStyle name="常规 16 8 2" xfId="5746"/>
    <cellStyle name="常规 16 8 3" xfId="5747"/>
    <cellStyle name="常规 16 8 4" xfId="3613"/>
    <cellStyle name="常规 16 9" xfId="5748"/>
    <cellStyle name="常规 16 9 2" xfId="5571"/>
    <cellStyle name="常规 16 9 3" xfId="5749"/>
    <cellStyle name="常规 16 9 4" xfId="5750"/>
    <cellStyle name="常规 17" xfId="5751"/>
    <cellStyle name="常规 17 2" xfId="5753"/>
    <cellStyle name="常规 17 3" xfId="5756"/>
    <cellStyle name="常规 17 4" xfId="5759"/>
    <cellStyle name="常规 18" xfId="5762"/>
    <cellStyle name="常规 18 2" xfId="5764"/>
    <cellStyle name="常规 18 3" xfId="5766"/>
    <cellStyle name="常规 18 4" xfId="5768"/>
    <cellStyle name="常规 19" xfId="5770"/>
    <cellStyle name="常规 19 2" xfId="5772"/>
    <cellStyle name="常规 19 3" xfId="5773"/>
    <cellStyle name="常规 19 4" xfId="5774"/>
    <cellStyle name="常规 2" xfId="5775"/>
    <cellStyle name="常规 2 10" xfId="5776"/>
    <cellStyle name="常规 2 10 2" xfId="5777"/>
    <cellStyle name="常规 2 10 3" xfId="5778"/>
    <cellStyle name="常规 2 10 4" xfId="5779"/>
    <cellStyle name="常规 2 11" xfId="5780"/>
    <cellStyle name="常规 2 11 2" xfId="5781"/>
    <cellStyle name="常规 2 11 3" xfId="5783"/>
    <cellStyle name="常规 2 11 4" xfId="5785"/>
    <cellStyle name="常规 2 12" xfId="5510"/>
    <cellStyle name="常规 2 12 2" xfId="3507"/>
    <cellStyle name="常规 2 12 3" xfId="3511"/>
    <cellStyle name="常规 2 12 4" xfId="5512"/>
    <cellStyle name="常规 2 13" xfId="5786"/>
    <cellStyle name="常规 2 13 2" xfId="5787"/>
    <cellStyle name="常规 2 13 3" xfId="5788"/>
    <cellStyle name="常规 2 13 4" xfId="5789"/>
    <cellStyle name="常规 2 14" xfId="5790"/>
    <cellStyle name="常规 2 14 2" xfId="5791"/>
    <cellStyle name="常规 2 14 3" xfId="5792"/>
    <cellStyle name="常规 2 14 4" xfId="1472"/>
    <cellStyle name="常规 2 15" xfId="5793"/>
    <cellStyle name="常规 2 16" xfId="5794"/>
    <cellStyle name="常规 2 17" xfId="5795"/>
    <cellStyle name="常规 2 2" xfId="5796"/>
    <cellStyle name="常规 2 2 2" xfId="5797"/>
    <cellStyle name="常规 2 2 2 2" xfId="5798"/>
    <cellStyle name="常规 2 2 2 3" xfId="5799"/>
    <cellStyle name="常规 2 2 2 4" xfId="5800"/>
    <cellStyle name="常规 2 2 3" xfId="5801"/>
    <cellStyle name="常规 2 2 3 2" xfId="5802"/>
    <cellStyle name="常规 2 2 3 3" xfId="5803"/>
    <cellStyle name="常规 2 2 3 4" xfId="5804"/>
    <cellStyle name="常规 2 2 4" xfId="5805"/>
    <cellStyle name="常规 2 2 4 2" xfId="5806"/>
    <cellStyle name="常规 2 2 4 3" xfId="5807"/>
    <cellStyle name="常规 2 2 4 4" xfId="5808"/>
    <cellStyle name="常规 2 2 5" xfId="5809"/>
    <cellStyle name="常规 2 2 6" xfId="5810"/>
    <cellStyle name="常规 2 2 7" xfId="5811"/>
    <cellStyle name="常规 2 2_土建工程单价明细表" xfId="5812"/>
    <cellStyle name="常规 2 2_土建工程单价明细表 2" xfId="5813"/>
    <cellStyle name="常规 2 3" xfId="5814"/>
    <cellStyle name="常规 2 3 2" xfId="5815"/>
    <cellStyle name="常规 2 3 3" xfId="5817"/>
    <cellStyle name="常规 2 3 4" xfId="3951"/>
    <cellStyle name="常规 2 4" xfId="5819"/>
    <cellStyle name="常规 2 4 2" xfId="5820"/>
    <cellStyle name="常规 2 4 3" xfId="5821"/>
    <cellStyle name="常规 2 4 4" xfId="5822"/>
    <cellStyle name="常规 2 5" xfId="5823"/>
    <cellStyle name="常规 2 5 2" xfId="5825"/>
    <cellStyle name="常规 2 5 3" xfId="5826"/>
    <cellStyle name="常规 2 5 4" xfId="5827"/>
    <cellStyle name="常规 2 6" xfId="5828"/>
    <cellStyle name="常规 2 6 2" xfId="5830"/>
    <cellStyle name="常规 2 6 3" xfId="5831"/>
    <cellStyle name="常规 2 6 4" xfId="5832"/>
    <cellStyle name="常规 2 7" xfId="5833"/>
    <cellStyle name="常规 2 7 2" xfId="5835"/>
    <cellStyle name="常规 2 7 3" xfId="5836"/>
    <cellStyle name="常规 2 7 4" xfId="5837"/>
    <cellStyle name="常规 2 8" xfId="5838"/>
    <cellStyle name="常规 2 8 2" xfId="5841"/>
    <cellStyle name="常规 2 8 3" xfId="5843"/>
    <cellStyle name="常规 2 8 4" xfId="5845"/>
    <cellStyle name="常规 2 9" xfId="5847"/>
    <cellStyle name="常规 2 9 2" xfId="5850"/>
    <cellStyle name="常规 2 9 3" xfId="5852"/>
    <cellStyle name="常规 2 9 4" xfId="5854"/>
    <cellStyle name="常规 2_地上电气工程" xfId="5856"/>
    <cellStyle name="常规 20" xfId="5688"/>
    <cellStyle name="常规 20 2" xfId="4027"/>
    <cellStyle name="常规 20 3" xfId="4032"/>
    <cellStyle name="常规 20 4" xfId="4037"/>
    <cellStyle name="常规 21" xfId="5690"/>
    <cellStyle name="常规 21 2" xfId="5716"/>
    <cellStyle name="常规 21 3" xfId="5720"/>
    <cellStyle name="常规 21 4" xfId="5725"/>
    <cellStyle name="常规 22" xfId="5752"/>
    <cellStyle name="常规 22 2" xfId="5754"/>
    <cellStyle name="常规 22 3" xfId="5757"/>
    <cellStyle name="常规 22 4" xfId="5760"/>
    <cellStyle name="常规 23" xfId="5763"/>
    <cellStyle name="常规 23 2" xfId="5765"/>
    <cellStyle name="常规 23 3" xfId="5767"/>
    <cellStyle name="常规 23 4" xfId="5769"/>
    <cellStyle name="常规 24" xfId="5771"/>
    <cellStyle name="常规 25" xfId="5860"/>
    <cellStyle name="常规 26" xfId="5862"/>
    <cellStyle name="常规 27" xfId="5864"/>
    <cellStyle name="常规 28" xfId="5866"/>
    <cellStyle name="常规 29" xfId="5868"/>
    <cellStyle name="常规 3" xfId="5870"/>
    <cellStyle name="常规 3 10" xfId="5871"/>
    <cellStyle name="常规 3 10 2" xfId="5872"/>
    <cellStyle name="常规 3 10 3" xfId="5873"/>
    <cellStyle name="常规 3 10 4" xfId="5874"/>
    <cellStyle name="常规 3 11" xfId="5875"/>
    <cellStyle name="常规 3 11 2" xfId="5876"/>
    <cellStyle name="常规 3 11 3" xfId="5877"/>
    <cellStyle name="常规 3 11 4" xfId="5878"/>
    <cellStyle name="常规 3 12" xfId="5879"/>
    <cellStyle name="常规 3 13" xfId="5880"/>
    <cellStyle name="常规 3 14" xfId="5881"/>
    <cellStyle name="常规 3 2" xfId="5882"/>
    <cellStyle name="常规 3 2 2" xfId="5883"/>
    <cellStyle name="常规 3 2 2 2" xfId="5884"/>
    <cellStyle name="常规 3 2 2 3" xfId="5782"/>
    <cellStyle name="常规 3 2 2 4" xfId="5784"/>
    <cellStyle name="常规 3 2 3" xfId="5885"/>
    <cellStyle name="常规 3 2 4" xfId="5886"/>
    <cellStyle name="常规 3 2 5" xfId="5887"/>
    <cellStyle name="常规 3 2_复件 佳兆业集团总包工程模拟清单20100916" xfId="497"/>
    <cellStyle name="常规 3 3" xfId="5888"/>
    <cellStyle name="常规 3 3 2" xfId="988"/>
    <cellStyle name="常规 3 3 3" xfId="994"/>
    <cellStyle name="常规 3 3 4" xfId="1003"/>
    <cellStyle name="常规 3 4" xfId="5889"/>
    <cellStyle name="常规 3 4 2" xfId="5890"/>
    <cellStyle name="常规 3 4 3" xfId="5892"/>
    <cellStyle name="常规 3 4 4" xfId="5894"/>
    <cellStyle name="常规 3 5" xfId="5896"/>
    <cellStyle name="常规 3 5 2" xfId="5897"/>
    <cellStyle name="常规 3 5 3" xfId="5899"/>
    <cellStyle name="常规 3 5 4" xfId="5901"/>
    <cellStyle name="常规 3 6" xfId="5903"/>
    <cellStyle name="常规 3 6 2" xfId="5904"/>
    <cellStyle name="常规 3 6 3" xfId="5907"/>
    <cellStyle name="常规 3 6 4" xfId="5910"/>
    <cellStyle name="常规 3 7" xfId="5912"/>
    <cellStyle name="常规 3 7 2" xfId="5913"/>
    <cellStyle name="常规 3 7 3" xfId="5914"/>
    <cellStyle name="常规 3 7 4" xfId="5915"/>
    <cellStyle name="常规 3 8" xfId="5916"/>
    <cellStyle name="常规 3 8 2" xfId="149"/>
    <cellStyle name="常规 3 8 3" xfId="166"/>
    <cellStyle name="常规 3 8 4" xfId="185"/>
    <cellStyle name="常规 3 9" xfId="5917"/>
    <cellStyle name="常规 3 9 2" xfId="5918"/>
    <cellStyle name="常规 3 9 3" xfId="5919"/>
    <cellStyle name="常规 3 9 4" xfId="5920"/>
    <cellStyle name="常规 3_佳兆业集团总包工程模拟清单 2_复件 佳兆业集团总包工程模拟清单20100916 2 2 3" xfId="5921"/>
    <cellStyle name="常规 30" xfId="5861"/>
    <cellStyle name="常规 31" xfId="5863"/>
    <cellStyle name="常规 31 10" xfId="5923"/>
    <cellStyle name="常规 31 10 2" xfId="5924"/>
    <cellStyle name="常规 31 10 3" xfId="2670"/>
    <cellStyle name="常规 31 10 4" xfId="2672"/>
    <cellStyle name="常规 31 11" xfId="5925"/>
    <cellStyle name="常规 31 11 2" xfId="2493"/>
    <cellStyle name="常规 31 11 3" xfId="2679"/>
    <cellStyle name="常规 31 11 4" xfId="2682"/>
    <cellStyle name="常规 31 12" xfId="5926"/>
    <cellStyle name="常规 31 13" xfId="5927"/>
    <cellStyle name="常规 31 14" xfId="5928"/>
    <cellStyle name="常规 31 2" xfId="5929"/>
    <cellStyle name="常规 31 2 2" xfId="5931"/>
    <cellStyle name="常规 31 2 3" xfId="5932"/>
    <cellStyle name="常规 31 2 4" xfId="5933"/>
    <cellStyle name="常规 31 3" xfId="5934"/>
    <cellStyle name="常规 31 3 2" xfId="5936"/>
    <cellStyle name="常规 31 3 3" xfId="5937"/>
    <cellStyle name="常规 31 3 4" xfId="5939"/>
    <cellStyle name="常规 31 4" xfId="5941"/>
    <cellStyle name="常规 31 4 2" xfId="5943"/>
    <cellStyle name="常规 31 4 3" xfId="5944"/>
    <cellStyle name="常规 31 4 4" xfId="5945"/>
    <cellStyle name="常规 31 5" xfId="5946"/>
    <cellStyle name="常规 31 5 2" xfId="5948"/>
    <cellStyle name="常规 31 5 3" xfId="5949"/>
    <cellStyle name="常规 31 5 4" xfId="5950"/>
    <cellStyle name="常规 31 6" xfId="5951"/>
    <cellStyle name="常规 31 6 2" xfId="5953"/>
    <cellStyle name="常规 31 6 3" xfId="5954"/>
    <cellStyle name="常规 31 6 4" xfId="5955"/>
    <cellStyle name="常规 31 7" xfId="5957"/>
    <cellStyle name="常规 31 7 2" xfId="5958"/>
    <cellStyle name="常规 31 7 3" xfId="5960"/>
    <cellStyle name="常规 31 7 4" xfId="5962"/>
    <cellStyle name="常规 31 8" xfId="5964"/>
    <cellStyle name="常规 31 8 2" xfId="5965"/>
    <cellStyle name="常规 31 8 3" xfId="5966"/>
    <cellStyle name="常规 31 8 4" xfId="5967"/>
    <cellStyle name="常规 31 9" xfId="5968"/>
    <cellStyle name="常规 31 9 2" xfId="5969"/>
    <cellStyle name="常规 31 9 3" xfId="5970"/>
    <cellStyle name="常规 31 9 4" xfId="5971"/>
    <cellStyle name="常规 32" xfId="5865"/>
    <cellStyle name="常规 33" xfId="5867"/>
    <cellStyle name="常规 34" xfId="5869"/>
    <cellStyle name="常规 35" xfId="5972"/>
    <cellStyle name="常规 36" xfId="5974"/>
    <cellStyle name="常规 37" xfId="5977"/>
    <cellStyle name="常规 38" xfId="5980"/>
    <cellStyle name="常规 39" xfId="5983"/>
    <cellStyle name="常规 4" xfId="5986"/>
    <cellStyle name="常规 4 10" xfId="5987"/>
    <cellStyle name="常规 4 10 2" xfId="5988"/>
    <cellStyle name="常规 4 10 3" xfId="5989"/>
    <cellStyle name="常规 4 10 4" xfId="5990"/>
    <cellStyle name="常规 4 11" xfId="5991"/>
    <cellStyle name="常规 4 11 2" xfId="5992"/>
    <cellStyle name="常规 4 11 3" xfId="5993"/>
    <cellStyle name="常规 4 11 4" xfId="5994"/>
    <cellStyle name="常规 4 12" xfId="5995"/>
    <cellStyle name="常规 4 13" xfId="5996"/>
    <cellStyle name="常规 4 14" xfId="5997"/>
    <cellStyle name="常规 4 2" xfId="5998"/>
    <cellStyle name="常规 4 2 2" xfId="6000"/>
    <cellStyle name="常规 4 2 3" xfId="6001"/>
    <cellStyle name="常规 4 2 4" xfId="6002"/>
    <cellStyle name="常规 4 2 5" xfId="6003"/>
    <cellStyle name="常规 4 2 6" xfId="6004"/>
    <cellStyle name="常规 4 2 7" xfId="6006"/>
    <cellStyle name="常规 4 3" xfId="6009"/>
    <cellStyle name="常规 4 3 2" xfId="6011"/>
    <cellStyle name="常规 4 3 3" xfId="6012"/>
    <cellStyle name="常规 4 3 4" xfId="2239"/>
    <cellStyle name="常规 4 4" xfId="6013"/>
    <cellStyle name="常规 4 4 2" xfId="6015"/>
    <cellStyle name="常规 4 4 3" xfId="6016"/>
    <cellStyle name="常规 4 4 4" xfId="6017"/>
    <cellStyle name="常规 4 5" xfId="5627"/>
    <cellStyle name="常规 4 5 2" xfId="6018"/>
    <cellStyle name="常规 4 5 3" xfId="6019"/>
    <cellStyle name="常规 4 5 4" xfId="6020"/>
    <cellStyle name="常规 4 6" xfId="5629"/>
    <cellStyle name="常规 4 6 10" xfId="6021"/>
    <cellStyle name="常规 4 6 11" xfId="6022"/>
    <cellStyle name="常规 4 6 12" xfId="6023"/>
    <cellStyle name="常规 4 6 13" xfId="6024"/>
    <cellStyle name="常规 4 6 14" xfId="6025"/>
    <cellStyle name="常规 4 6 15" xfId="6026"/>
    <cellStyle name="常规 4 6 16" xfId="6027"/>
    <cellStyle name="常规 4 6 2" xfId="5393"/>
    <cellStyle name="常规 4 6 3" xfId="6028"/>
    <cellStyle name="常规 4 6 4" xfId="6029"/>
    <cellStyle name="常规 4 6 5" xfId="6030"/>
    <cellStyle name="常规 4 6 6" xfId="6031"/>
    <cellStyle name="常规 4 6 7" xfId="6032"/>
    <cellStyle name="常规 4 6 8" xfId="6033"/>
    <cellStyle name="常规 4 6 9" xfId="6035"/>
    <cellStyle name="常规 4 7" xfId="5631"/>
    <cellStyle name="常规 4 7 10" xfId="6037"/>
    <cellStyle name="常规 4 7 11" xfId="6038"/>
    <cellStyle name="常规 4 7 12" xfId="6039"/>
    <cellStyle name="常规 4 7 13" xfId="6040"/>
    <cellStyle name="常规 4 7 14" xfId="6041"/>
    <cellStyle name="常规 4 7 15" xfId="6042"/>
    <cellStyle name="常规 4 7 16" xfId="6043"/>
    <cellStyle name="常规 4 7 2" xfId="6044"/>
    <cellStyle name="常规 4 7 3" xfId="6045"/>
    <cellStyle name="常规 4 7 4" xfId="6046"/>
    <cellStyle name="常规 4 7 5" xfId="6047"/>
    <cellStyle name="常规 4 7 6" xfId="6048"/>
    <cellStyle name="常规 4 7 7" xfId="6049"/>
    <cellStyle name="常规 4 7 8" xfId="6050"/>
    <cellStyle name="常规 4 7 9" xfId="6052"/>
    <cellStyle name="常规 4 8" xfId="5633"/>
    <cellStyle name="常规 4 8 10" xfId="990"/>
    <cellStyle name="常规 4 8 11" xfId="1007"/>
    <cellStyle name="常规 4 8 12" xfId="1012"/>
    <cellStyle name="常规 4 8 13" xfId="629"/>
    <cellStyle name="常规 4 8 14" xfId="634"/>
    <cellStyle name="常规 4 8 15" xfId="51"/>
    <cellStyle name="常规 4 8 16" xfId="1745"/>
    <cellStyle name="常规 4 8 2" xfId="6054"/>
    <cellStyle name="常规 4 8 3" xfId="6055"/>
    <cellStyle name="常规 4 8 4" xfId="6056"/>
    <cellStyle name="常规 4 8 5" xfId="6057"/>
    <cellStyle name="常规 4 8 6" xfId="6058"/>
    <cellStyle name="常规 4 8 7" xfId="6059"/>
    <cellStyle name="常规 4 8 8" xfId="6060"/>
    <cellStyle name="常规 4 8 9" xfId="6061"/>
    <cellStyle name="常规 4 9" xfId="5635"/>
    <cellStyle name="常规 4 9 10" xfId="170"/>
    <cellStyle name="常规 4 9 11" xfId="188"/>
    <cellStyle name="常规 4 9 12" xfId="1229"/>
    <cellStyle name="常规 4 9 13" xfId="1234"/>
    <cellStyle name="常规 4 9 14" xfId="6062"/>
    <cellStyle name="常规 4 9 15" xfId="6063"/>
    <cellStyle name="常规 4 9 16" xfId="6064"/>
    <cellStyle name="常规 4 9 2" xfId="6065"/>
    <cellStyle name="常规 4 9 3" xfId="6066"/>
    <cellStyle name="常规 4 9 4" xfId="6067"/>
    <cellStyle name="常规 4 9 5" xfId="6068"/>
    <cellStyle name="常规 4 9 6" xfId="6069"/>
    <cellStyle name="常规 4 9 7" xfId="6070"/>
    <cellStyle name="常规 4 9 8" xfId="6071"/>
    <cellStyle name="常规 4 9 9" xfId="6072"/>
    <cellStyle name="常规 40" xfId="5973"/>
    <cellStyle name="常规 40 10" xfId="6073"/>
    <cellStyle name="常规 40 11" xfId="6074"/>
    <cellStyle name="常规 40 12" xfId="6076"/>
    <cellStyle name="常规 40 13" xfId="6078"/>
    <cellStyle name="常规 40 2" xfId="6080"/>
    <cellStyle name="常规 40 3" xfId="6082"/>
    <cellStyle name="常规 40 4" xfId="6083"/>
    <cellStyle name="常规 40 5" xfId="6084"/>
    <cellStyle name="常规 40 6" xfId="6086"/>
    <cellStyle name="常规 40 7" xfId="6088"/>
    <cellStyle name="常规 40 8" xfId="6090"/>
    <cellStyle name="常规 40 9" xfId="6092"/>
    <cellStyle name="常规 41" xfId="5975"/>
    <cellStyle name="常规 41 10" xfId="6094"/>
    <cellStyle name="常规 41 11" xfId="6095"/>
    <cellStyle name="常规 41 12" xfId="6096"/>
    <cellStyle name="常规 41 13" xfId="6097"/>
    <cellStyle name="常规 41 2" xfId="6098"/>
    <cellStyle name="常规 41 3" xfId="6099"/>
    <cellStyle name="常规 41 4" xfId="6100"/>
    <cellStyle name="常规 41 5" xfId="6101"/>
    <cellStyle name="常规 41 6" xfId="6102"/>
    <cellStyle name="常规 41 7" xfId="6103"/>
    <cellStyle name="常规 41 8" xfId="6104"/>
    <cellStyle name="常规 41 9" xfId="6105"/>
    <cellStyle name="常规 42" xfId="5978"/>
    <cellStyle name="常规 42 10" xfId="3771"/>
    <cellStyle name="常规 42 11" xfId="3773"/>
    <cellStyle name="常规 42 12" xfId="3775"/>
    <cellStyle name="常规 42 13" xfId="6106"/>
    <cellStyle name="常规 42 2" xfId="6107"/>
    <cellStyle name="常规 42 3" xfId="6108"/>
    <cellStyle name="常规 42 4" xfId="6109"/>
    <cellStyle name="常规 42 5" xfId="6110"/>
    <cellStyle name="常规 42 6" xfId="6111"/>
    <cellStyle name="常规 42 7" xfId="6112"/>
    <cellStyle name="常规 42 8" xfId="6113"/>
    <cellStyle name="常规 42 9" xfId="6114"/>
    <cellStyle name="常规 43" xfId="5981"/>
    <cellStyle name="常规 43 10" xfId="5165"/>
    <cellStyle name="常规 43 11" xfId="5031"/>
    <cellStyle name="常规 43 12" xfId="3711"/>
    <cellStyle name="常规 43 13" xfId="6115"/>
    <cellStyle name="常规 43 2" xfId="6116"/>
    <cellStyle name="常规 43 3" xfId="6117"/>
    <cellStyle name="常规 43 4" xfId="6118"/>
    <cellStyle name="常规 43 5" xfId="6119"/>
    <cellStyle name="常规 43 6" xfId="6120"/>
    <cellStyle name="常规 43 7" xfId="6121"/>
    <cellStyle name="常规 43 8" xfId="6122"/>
    <cellStyle name="常规 43 9" xfId="6123"/>
    <cellStyle name="常规 44" xfId="5984"/>
    <cellStyle name="常规 45" xfId="6126"/>
    <cellStyle name="常规 46" xfId="6129"/>
    <cellStyle name="常规 46 10" xfId="6132"/>
    <cellStyle name="常规 46 10 10" xfId="6134"/>
    <cellStyle name="常规 46 10 11" xfId="6136"/>
    <cellStyle name="常规 46 10 12" xfId="6138"/>
    <cellStyle name="常规 46 10 13" xfId="6140"/>
    <cellStyle name="常规 46 10 14" xfId="6142"/>
    <cellStyle name="常规 46 10 15" xfId="6144"/>
    <cellStyle name="常规 46 10 16" xfId="6146"/>
    <cellStyle name="常规 46 10 2" xfId="6148"/>
    <cellStyle name="常规 46 10 3" xfId="6150"/>
    <cellStyle name="常规 46 10 4" xfId="6152"/>
    <cellStyle name="常规 46 10 5" xfId="6154"/>
    <cellStyle name="常规 46 10 6" xfId="6156"/>
    <cellStyle name="常规 46 10 7" xfId="6158"/>
    <cellStyle name="常规 46 10 8" xfId="6160"/>
    <cellStyle name="常规 46 10 9" xfId="6162"/>
    <cellStyle name="常规 46 11" xfId="6165"/>
    <cellStyle name="常规 46 11 10" xfId="6167"/>
    <cellStyle name="常规 46 11 11" xfId="6170"/>
    <cellStyle name="常规 46 11 12" xfId="6174"/>
    <cellStyle name="常规 46 11 13" xfId="6178"/>
    <cellStyle name="常规 46 11 14" xfId="6182"/>
    <cellStyle name="常规 46 11 15" xfId="6186"/>
    <cellStyle name="常规 46 11 16" xfId="6189"/>
    <cellStyle name="常规 46 11 2" xfId="2735"/>
    <cellStyle name="常规 46 11 3" xfId="6192"/>
    <cellStyle name="常规 46 11 4" xfId="6194"/>
    <cellStyle name="常规 46 11 5" xfId="6196"/>
    <cellStyle name="常规 46 11 6" xfId="6198"/>
    <cellStyle name="常规 46 11 7" xfId="6200"/>
    <cellStyle name="常规 46 11 8" xfId="6202"/>
    <cellStyle name="常规 46 11 9" xfId="6204"/>
    <cellStyle name="常规 46 12" xfId="6207"/>
    <cellStyle name="常规 46 13" xfId="6209"/>
    <cellStyle name="常规 46 14" xfId="6211"/>
    <cellStyle name="常规 46 15" xfId="6213"/>
    <cellStyle name="常规 46 16" xfId="6217"/>
    <cellStyle name="常规 46 17" xfId="6221"/>
    <cellStyle name="常规 46 18" xfId="6225"/>
    <cellStyle name="常规 46 19" xfId="1568"/>
    <cellStyle name="常规 46 2" xfId="6229"/>
    <cellStyle name="常规 46 2 10" xfId="6231"/>
    <cellStyle name="常规 46 2 11" xfId="6233"/>
    <cellStyle name="常规 46 2 12" xfId="6235"/>
    <cellStyle name="常规 46 2 13" xfId="6237"/>
    <cellStyle name="常规 46 2 14" xfId="6239"/>
    <cellStyle name="常规 46 2 15" xfId="6241"/>
    <cellStyle name="常规 46 2 16" xfId="6243"/>
    <cellStyle name="常规 46 2 2" xfId="6245"/>
    <cellStyle name="常规 46 2 3" xfId="6248"/>
    <cellStyle name="常规 46 2 4" xfId="6250"/>
    <cellStyle name="常规 46 2 5" xfId="6252"/>
    <cellStyle name="常规 46 2 6" xfId="6254"/>
    <cellStyle name="常规 46 2 7" xfId="6256"/>
    <cellStyle name="常规 46 2 8" xfId="6258"/>
    <cellStyle name="常规 46 2 9" xfId="6260"/>
    <cellStyle name="常规 46 20" xfId="6214"/>
    <cellStyle name="常规 46 21" xfId="6218"/>
    <cellStyle name="常规 46 22" xfId="6222"/>
    <cellStyle name="常规 46 23" xfId="6226"/>
    <cellStyle name="常规 46 24" xfId="1567"/>
    <cellStyle name="常规 46 25" xfId="1575"/>
    <cellStyle name="常规 46 26" xfId="1582"/>
    <cellStyle name="常规 46 3" xfId="6262"/>
    <cellStyle name="常规 46 3 10" xfId="6264"/>
    <cellStyle name="常规 46 3 11" xfId="6267"/>
    <cellStyle name="常规 46 3 12" xfId="6270"/>
    <cellStyle name="常规 46 3 13" xfId="6273"/>
    <cellStyle name="常规 46 3 14" xfId="6276"/>
    <cellStyle name="常规 46 3 15" xfId="6279"/>
    <cellStyle name="常规 46 3 16" xfId="6283"/>
    <cellStyle name="常规 46 3 2" xfId="6286"/>
    <cellStyle name="常规 46 3 3" xfId="6288"/>
    <cellStyle name="常规 46 3 4" xfId="6292"/>
    <cellStyle name="常规 46 3 5" xfId="6295"/>
    <cellStyle name="常规 46 3 6" xfId="6298"/>
    <cellStyle name="常规 46 3 7" xfId="6301"/>
    <cellStyle name="常规 46 3 8" xfId="6304"/>
    <cellStyle name="常规 46 3 9" xfId="6307"/>
    <cellStyle name="常规 46 4" xfId="6310"/>
    <cellStyle name="常规 46 4 10" xfId="6312"/>
    <cellStyle name="常规 46 4 11" xfId="6316"/>
    <cellStyle name="常规 46 4 12" xfId="6320"/>
    <cellStyle name="常规 46 4 13" xfId="1543"/>
    <cellStyle name="常规 46 4 14" xfId="521"/>
    <cellStyle name="常规 46 4 15" xfId="531"/>
    <cellStyle name="常规 46 4 16" xfId="6325"/>
    <cellStyle name="常规 46 4 2" xfId="6329"/>
    <cellStyle name="常规 46 4 3" xfId="6332"/>
    <cellStyle name="常规 46 4 4" xfId="6335"/>
    <cellStyle name="常规 46 4 5" xfId="6338"/>
    <cellStyle name="常规 46 4 6" xfId="6341"/>
    <cellStyle name="常规 46 4 7" xfId="6345"/>
    <cellStyle name="常规 46 4 8" xfId="6349"/>
    <cellStyle name="常规 46 4 9" xfId="6353"/>
    <cellStyle name="常规 46 5" xfId="6356"/>
    <cellStyle name="常规 46 5 10" xfId="6358"/>
    <cellStyle name="常规 46 5 11" xfId="6361"/>
    <cellStyle name="常规 46 5 12" xfId="6364"/>
    <cellStyle name="常规 46 5 13" xfId="879"/>
    <cellStyle name="常规 46 5 14" xfId="900"/>
    <cellStyle name="常规 46 5 15" xfId="948"/>
    <cellStyle name="常规 46 5 16" xfId="6366"/>
    <cellStyle name="常规 46 5 2" xfId="6368"/>
    <cellStyle name="常规 46 5 3" xfId="6371"/>
    <cellStyle name="常规 46 5 4" xfId="6374"/>
    <cellStyle name="常规 46 5 5" xfId="6377"/>
    <cellStyle name="常规 46 5 6" xfId="6380"/>
    <cellStyle name="常规 46 5 7" xfId="6383"/>
    <cellStyle name="常规 46 5 8" xfId="6386"/>
    <cellStyle name="常规 46 5 9" xfId="6389"/>
    <cellStyle name="常规 46 6" xfId="6391"/>
    <cellStyle name="常规 46 6 10" xfId="6393"/>
    <cellStyle name="常规 46 6 11" xfId="6396"/>
    <cellStyle name="常规 46 6 12" xfId="6399"/>
    <cellStyle name="常规 46 6 13" xfId="6401"/>
    <cellStyle name="常规 46 6 14" xfId="6403"/>
    <cellStyle name="常规 46 6 15" xfId="6405"/>
    <cellStyle name="常规 46 6 16" xfId="6407"/>
    <cellStyle name="常规 46 6 2" xfId="6409"/>
    <cellStyle name="常规 46 6 3" xfId="6412"/>
    <cellStyle name="常规 46 6 4" xfId="6415"/>
    <cellStyle name="常规 46 6 5" xfId="295"/>
    <cellStyle name="常规 46 6 6" xfId="314"/>
    <cellStyle name="常规 46 6 7" xfId="320"/>
    <cellStyle name="常规 46 6 8" xfId="6418"/>
    <cellStyle name="常规 46 6 9" xfId="6421"/>
    <cellStyle name="常规 46 7" xfId="6423"/>
    <cellStyle name="常规 46 7 10" xfId="6425"/>
    <cellStyle name="常规 46 7 11" xfId="6428"/>
    <cellStyle name="常规 46 7 12" xfId="6431"/>
    <cellStyle name="常规 46 7 13" xfId="6433"/>
    <cellStyle name="常规 46 7 14" xfId="6435"/>
    <cellStyle name="常规 46 7 15" xfId="6437"/>
    <cellStyle name="常规 46 7 16" xfId="6439"/>
    <cellStyle name="常规 46 7 2" xfId="6441"/>
    <cellStyle name="常规 46 7 3" xfId="6444"/>
    <cellStyle name="常规 46 7 4" xfId="6447"/>
    <cellStyle name="常规 46 7 5" xfId="6450"/>
    <cellStyle name="常规 46 7 6" xfId="6453"/>
    <cellStyle name="常规 46 7 7" xfId="6456"/>
    <cellStyle name="常规 46 7 8" xfId="6459"/>
    <cellStyle name="常规 46 7 9" xfId="6462"/>
    <cellStyle name="常规 46 8" xfId="6464"/>
    <cellStyle name="常规 46 8 10" xfId="6466"/>
    <cellStyle name="常规 46 8 11" xfId="6470"/>
    <cellStyle name="常规 46 8 12" xfId="6474"/>
    <cellStyle name="常规 46 8 13" xfId="6477"/>
    <cellStyle name="常规 46 8 14" xfId="6480"/>
    <cellStyle name="常规 46 8 15" xfId="6483"/>
    <cellStyle name="常规 46 8 16" xfId="6485"/>
    <cellStyle name="常规 46 8 2" xfId="6487"/>
    <cellStyle name="常规 46 8 3" xfId="6492"/>
    <cellStyle name="常规 46 8 4" xfId="6498"/>
    <cellStyle name="常规 46 8 5" xfId="6503"/>
    <cellStyle name="常规 46 8 6" xfId="6508"/>
    <cellStyle name="常规 46 8 7" xfId="6512"/>
    <cellStyle name="常规 46 8 8" xfId="6516"/>
    <cellStyle name="常规 46 8 9" xfId="6519"/>
    <cellStyle name="常规 46 9" xfId="6521"/>
    <cellStyle name="常规 46 9 10" xfId="6523"/>
    <cellStyle name="常规 46 9 11" xfId="6527"/>
    <cellStyle name="常规 46 9 12" xfId="6531"/>
    <cellStyle name="常规 46 9 13" xfId="6534"/>
    <cellStyle name="常规 46 9 14" xfId="6537"/>
    <cellStyle name="常规 46 9 15" xfId="6540"/>
    <cellStyle name="常规 46 9 16" xfId="6543"/>
    <cellStyle name="常规 46 9 2" xfId="6545"/>
    <cellStyle name="常规 46 9 3" xfId="6548"/>
    <cellStyle name="常规 46 9 4" xfId="6551"/>
    <cellStyle name="常规 46 9 5" xfId="6554"/>
    <cellStyle name="常规 46 9 6" xfId="6557"/>
    <cellStyle name="常规 46 9 7" xfId="6560"/>
    <cellStyle name="常规 46 9 8" xfId="6563"/>
    <cellStyle name="常规 46 9 9" xfId="6566"/>
    <cellStyle name="常规 47" xfId="6568"/>
    <cellStyle name="常规 48" xfId="6571"/>
    <cellStyle name="常规 49" xfId="6574"/>
    <cellStyle name="常规 49 10" xfId="3626"/>
    <cellStyle name="常规 49 10 10" xfId="6576"/>
    <cellStyle name="常规 49 10 11" xfId="6578"/>
    <cellStyle name="常规 49 10 12" xfId="6580"/>
    <cellStyle name="常规 49 10 13" xfId="6582"/>
    <cellStyle name="常规 49 10 14" xfId="6584"/>
    <cellStyle name="常规 49 10 15" xfId="6586"/>
    <cellStyle name="常规 49 10 16" xfId="6588"/>
    <cellStyle name="常规 49 10 2" xfId="6589"/>
    <cellStyle name="常规 49 10 3" xfId="6593"/>
    <cellStyle name="常规 49 10 4" xfId="6597"/>
    <cellStyle name="常规 49 10 5" xfId="6600"/>
    <cellStyle name="常规 49 10 6" xfId="6603"/>
    <cellStyle name="常规 49 10 7" xfId="6606"/>
    <cellStyle name="常规 49 10 8" xfId="6609"/>
    <cellStyle name="常规 49 10 9" xfId="6611"/>
    <cellStyle name="常规 49 11" xfId="2180"/>
    <cellStyle name="常规 49 11 10" xfId="6613"/>
    <cellStyle name="常规 49 11 11" xfId="6614"/>
    <cellStyle name="常规 49 11 12" xfId="6615"/>
    <cellStyle name="常规 49 11 13" xfId="6616"/>
    <cellStyle name="常规 49 11 14" xfId="6618"/>
    <cellStyle name="常规 49 11 15" xfId="6619"/>
    <cellStyle name="常规 49 11 16" xfId="6620"/>
    <cellStyle name="常规 49 11 2" xfId="6621"/>
    <cellStyle name="常规 49 11 3" xfId="6624"/>
    <cellStyle name="常规 49 11 4" xfId="6627"/>
    <cellStyle name="常规 49 11 5" xfId="6630"/>
    <cellStyle name="常规 49 11 6" xfId="6633"/>
    <cellStyle name="常规 49 11 7" xfId="6636"/>
    <cellStyle name="常规 49 11 8" xfId="6640"/>
    <cellStyle name="常规 49 11 9" xfId="6642"/>
    <cellStyle name="常规 49 12" xfId="2186"/>
    <cellStyle name="常规 49 13" xfId="6644"/>
    <cellStyle name="常规 49 14" xfId="6645"/>
    <cellStyle name="常规 49 15" xfId="6646"/>
    <cellStyle name="常规 49 16" xfId="6648"/>
    <cellStyle name="常规 49 17" xfId="6650"/>
    <cellStyle name="常规 49 18" xfId="6653"/>
    <cellStyle name="常规 49 19" xfId="6656"/>
    <cellStyle name="常规 49 2" xfId="6659"/>
    <cellStyle name="常规 49 2 10" xfId="6660"/>
    <cellStyle name="常规 49 2 11" xfId="6661"/>
    <cellStyle name="常规 49 2 12" xfId="6662"/>
    <cellStyle name="常规 49 2 13" xfId="6663"/>
    <cellStyle name="常规 49 2 14" xfId="6664"/>
    <cellStyle name="常规 49 2 15" xfId="6665"/>
    <cellStyle name="常规 49 2 16" xfId="6666"/>
    <cellStyle name="常规 49 2 2" xfId="6667"/>
    <cellStyle name="常规 49 2 3" xfId="6668"/>
    <cellStyle name="常规 49 2 4" xfId="6669"/>
    <cellStyle name="常规 49 2 5" xfId="6670"/>
    <cellStyle name="常规 49 2 6" xfId="6671"/>
    <cellStyle name="常规 49 2 7" xfId="3978"/>
    <cellStyle name="常规 49 2 8" xfId="4052"/>
    <cellStyle name="常规 49 2 9" xfId="6672"/>
    <cellStyle name="常规 49 20" xfId="6647"/>
    <cellStyle name="常规 49 21" xfId="6649"/>
    <cellStyle name="常规 49 22" xfId="6651"/>
    <cellStyle name="常规 49 23" xfId="6654"/>
    <cellStyle name="常规 49 24" xfId="6657"/>
    <cellStyle name="常规 49 25" xfId="6673"/>
    <cellStyle name="常规 49 26" xfId="6675"/>
    <cellStyle name="常规 49 3" xfId="6677"/>
    <cellStyle name="常规 49 3 10" xfId="6678"/>
    <cellStyle name="常规 49 3 11" xfId="6679"/>
    <cellStyle name="常规 49 3 12" xfId="6680"/>
    <cellStyle name="常规 49 3 13" xfId="6681"/>
    <cellStyle name="常规 49 3 14" xfId="6682"/>
    <cellStyle name="常规 49 3 15" xfId="6683"/>
    <cellStyle name="常规 49 3 16" xfId="4802"/>
    <cellStyle name="常规 49 3 2" xfId="6684"/>
    <cellStyle name="常规 49 3 3" xfId="6685"/>
    <cellStyle name="常规 49 3 4" xfId="6686"/>
    <cellStyle name="常规 49 3 5" xfId="6687"/>
    <cellStyle name="常规 49 3 6" xfId="6688"/>
    <cellStyle name="常规 49 3 7" xfId="6689"/>
    <cellStyle name="常规 49 3 8" xfId="6690"/>
    <cellStyle name="常规 49 3 9" xfId="6691"/>
    <cellStyle name="常规 49 4" xfId="6692"/>
    <cellStyle name="常规 49 4 10" xfId="6693"/>
    <cellStyle name="常规 49 4 11" xfId="6695"/>
    <cellStyle name="常规 49 4 12" xfId="6697"/>
    <cellStyle name="常规 49 4 13" xfId="6699"/>
    <cellStyle name="常规 49 4 14" xfId="6701"/>
    <cellStyle name="常规 49 4 15" xfId="6702"/>
    <cellStyle name="常规 49 4 16" xfId="6703"/>
    <cellStyle name="常规 49 4 2" xfId="6704"/>
    <cellStyle name="常规 49 4 3" xfId="6706"/>
    <cellStyle name="常规 49 4 4" xfId="6708"/>
    <cellStyle name="常规 49 4 5" xfId="6710"/>
    <cellStyle name="常规 49 4 6" xfId="6712"/>
    <cellStyle name="常规 49 4 7" xfId="6713"/>
    <cellStyle name="常规 49 4 8" xfId="6714"/>
    <cellStyle name="常规 49 4 9" xfId="6715"/>
    <cellStyle name="常规 49 5" xfId="6716"/>
    <cellStyle name="常规 49 5 10" xfId="6717"/>
    <cellStyle name="常规 49 5 11" xfId="6719"/>
    <cellStyle name="常规 49 5 12" xfId="6721"/>
    <cellStyle name="常规 49 5 13" xfId="6723"/>
    <cellStyle name="常规 49 5 14" xfId="6725"/>
    <cellStyle name="常规 49 5 15" xfId="6727"/>
    <cellStyle name="常规 49 5 16" xfId="6728"/>
    <cellStyle name="常规 49 5 2" xfId="6729"/>
    <cellStyle name="常规 49 5 3" xfId="6731"/>
    <cellStyle name="常规 49 5 4" xfId="6733"/>
    <cellStyle name="常规 49 5 5" xfId="6734"/>
    <cellStyle name="常规 49 5 6" xfId="6735"/>
    <cellStyle name="常规 49 5 7" xfId="6736"/>
    <cellStyle name="常规 49 5 8" xfId="6737"/>
    <cellStyle name="常规 49 5 9" xfId="6738"/>
    <cellStyle name="常规 49 6" xfId="6739"/>
    <cellStyle name="常规 49 6 10" xfId="6740"/>
    <cellStyle name="常规 49 6 11" xfId="6741"/>
    <cellStyle name="常规 49 6 12" xfId="6742"/>
    <cellStyle name="常规 49 6 13" xfId="6743"/>
    <cellStyle name="常规 49 6 14" xfId="6744"/>
    <cellStyle name="常规 49 6 15" xfId="6746"/>
    <cellStyle name="常规 49 6 16" xfId="6747"/>
    <cellStyle name="常规 49 6 2" xfId="6748"/>
    <cellStyle name="常规 49 6 3" xfId="6749"/>
    <cellStyle name="常规 49 6 4" xfId="6750"/>
    <cellStyle name="常规 49 6 5" xfId="6751"/>
    <cellStyle name="常规 49 6 6" xfId="6752"/>
    <cellStyle name="常规 49 6 7" xfId="6753"/>
    <cellStyle name="常规 49 6 8" xfId="6754"/>
    <cellStyle name="常规 49 6 9" xfId="6755"/>
    <cellStyle name="常规 49 7" xfId="6756"/>
    <cellStyle name="常规 49 7 10" xfId="6757"/>
    <cellStyle name="常规 49 7 11" xfId="6759"/>
    <cellStyle name="常规 49 7 12" xfId="6761"/>
    <cellStyle name="常规 49 7 13" xfId="6762"/>
    <cellStyle name="常规 49 7 14" xfId="6763"/>
    <cellStyle name="常规 49 7 15" xfId="6764"/>
    <cellStyle name="常规 49 7 16" xfId="6765"/>
    <cellStyle name="常规 49 7 2" xfId="6766"/>
    <cellStyle name="常规 49 7 3" xfId="6768"/>
    <cellStyle name="常规 49 7 4" xfId="6770"/>
    <cellStyle name="常规 49 7 5" xfId="6772"/>
    <cellStyle name="常规 49 7 6" xfId="6774"/>
    <cellStyle name="常规 49 7 7" xfId="6776"/>
    <cellStyle name="常规 49 7 8" xfId="6778"/>
    <cellStyle name="常规 49 7 9" xfId="5192"/>
    <cellStyle name="常规 49 8" xfId="6780"/>
    <cellStyle name="常规 49 8 10" xfId="5421"/>
    <cellStyle name="常规 49 8 11" xfId="6781"/>
    <cellStyle name="常规 49 8 12" xfId="6784"/>
    <cellStyle name="常规 49 8 13" xfId="6787"/>
    <cellStyle name="常规 49 8 14" xfId="6788"/>
    <cellStyle name="常规 49 8 15" xfId="6789"/>
    <cellStyle name="常规 49 8 16" xfId="6790"/>
    <cellStyle name="常规 49 8 2" xfId="6791"/>
    <cellStyle name="常规 49 8 3" xfId="6792"/>
    <cellStyle name="常规 49 8 4" xfId="6793"/>
    <cellStyle name="常规 49 8 5" xfId="6794"/>
    <cellStyle name="常规 49 8 6" xfId="1227"/>
    <cellStyle name="常规 49 8 7" xfId="849"/>
    <cellStyle name="常规 49 8 8" xfId="856"/>
    <cellStyle name="常规 49 8 9" xfId="864"/>
    <cellStyle name="常规 49 9" xfId="6795"/>
    <cellStyle name="常规 49 9 10" xfId="6796"/>
    <cellStyle name="常规 49 9 11" xfId="6797"/>
    <cellStyle name="常规 49 9 12" xfId="6798"/>
    <cellStyle name="常规 49 9 13" xfId="6799"/>
    <cellStyle name="常规 49 9 14" xfId="6800"/>
    <cellStyle name="常规 49 9 15" xfId="6801"/>
    <cellStyle name="常规 49 9 16" xfId="3946"/>
    <cellStyle name="常规 49 9 2" xfId="6802"/>
    <cellStyle name="常规 49 9 3" xfId="6803"/>
    <cellStyle name="常规 49 9 4" xfId="6804"/>
    <cellStyle name="常规 49 9 5" xfId="6805"/>
    <cellStyle name="常规 49 9 6" xfId="202"/>
    <cellStyle name="常规 49 9 7" xfId="276"/>
    <cellStyle name="常规 49 9 8" xfId="226"/>
    <cellStyle name="常规 49 9 9" xfId="6806"/>
    <cellStyle name="常规 5" xfId="6807"/>
    <cellStyle name="常规 5 10" xfId="6808"/>
    <cellStyle name="常规 5 11" xfId="6810"/>
    <cellStyle name="常规 5 12" xfId="6812"/>
    <cellStyle name="常规 5 13" xfId="6814"/>
    <cellStyle name="常规 5 14" xfId="6816"/>
    <cellStyle name="常规 5 15" xfId="4141"/>
    <cellStyle name="常规 5 16" xfId="4146"/>
    <cellStyle name="常规 5 17" xfId="4148"/>
    <cellStyle name="常规 5 2" xfId="6818"/>
    <cellStyle name="常规 5 2 10" xfId="6819"/>
    <cellStyle name="常规 5 2 11" xfId="6821"/>
    <cellStyle name="常规 5 2 12" xfId="6823"/>
    <cellStyle name="常规 5 2 13" xfId="6825"/>
    <cellStyle name="常规 5 2 14" xfId="6826"/>
    <cellStyle name="常规 5 2 15" xfId="6827"/>
    <cellStyle name="常规 5 2 16" xfId="6828"/>
    <cellStyle name="常规 5 2 2" xfId="6829"/>
    <cellStyle name="常规 5 2 3" xfId="6831"/>
    <cellStyle name="常规 5 2 4" xfId="6833"/>
    <cellStyle name="常规 5 2 5" xfId="3855"/>
    <cellStyle name="常规 5 2 6" xfId="6835"/>
    <cellStyle name="常规 5 2 7" xfId="6837"/>
    <cellStyle name="常规 5 2 8" xfId="6838"/>
    <cellStyle name="常规 5 2 9" xfId="6839"/>
    <cellStyle name="常规 5 3" xfId="6840"/>
    <cellStyle name="常规 5 4" xfId="6841"/>
    <cellStyle name="常规 5 5" xfId="6842"/>
    <cellStyle name="常规 5 6" xfId="6843"/>
    <cellStyle name="常规 5 7" xfId="6844"/>
    <cellStyle name="常规 5 8" xfId="6845"/>
    <cellStyle name="常规 5 9" xfId="6846"/>
    <cellStyle name="常规 50" xfId="6127"/>
    <cellStyle name="常规 51" xfId="6130"/>
    <cellStyle name="常规 51 10" xfId="6133"/>
    <cellStyle name="常规 51 10 10" xfId="6135"/>
    <cellStyle name="常规 51 10 11" xfId="6137"/>
    <cellStyle name="常规 51 10 12" xfId="6139"/>
    <cellStyle name="常规 51 10 13" xfId="6141"/>
    <cellStyle name="常规 51 10 14" xfId="6143"/>
    <cellStyle name="常规 51 10 15" xfId="6145"/>
    <cellStyle name="常规 51 10 16" xfId="6147"/>
    <cellStyle name="常规 51 10 2" xfId="6149"/>
    <cellStyle name="常规 51 10 3" xfId="6151"/>
    <cellStyle name="常规 51 10 4" xfId="6153"/>
    <cellStyle name="常规 51 10 5" xfId="6155"/>
    <cellStyle name="常规 51 10 6" xfId="6157"/>
    <cellStyle name="常规 51 10 7" xfId="6159"/>
    <cellStyle name="常规 51 10 8" xfId="6161"/>
    <cellStyle name="常规 51 10 9" xfId="6163"/>
    <cellStyle name="常规 51 11" xfId="6166"/>
    <cellStyle name="常规 51 11 10" xfId="6168"/>
    <cellStyle name="常规 51 11 11" xfId="6171"/>
    <cellStyle name="常规 51 11 12" xfId="6175"/>
    <cellStyle name="常规 51 11 13" xfId="6179"/>
    <cellStyle name="常规 51 11 14" xfId="6183"/>
    <cellStyle name="常规 51 11 15" xfId="6187"/>
    <cellStyle name="常规 51 11 16" xfId="6190"/>
    <cellStyle name="常规 51 11 2" xfId="2734"/>
    <cellStyle name="常规 51 11 3" xfId="6193"/>
    <cellStyle name="常规 51 11 4" xfId="6195"/>
    <cellStyle name="常规 51 11 5" xfId="6197"/>
    <cellStyle name="常规 51 11 6" xfId="6199"/>
    <cellStyle name="常规 51 11 7" xfId="6201"/>
    <cellStyle name="常规 51 11 8" xfId="6203"/>
    <cellStyle name="常规 51 11 9" xfId="6205"/>
    <cellStyle name="常规 51 12" xfId="6208"/>
    <cellStyle name="常规 51 13" xfId="6210"/>
    <cellStyle name="常规 51 14" xfId="6212"/>
    <cellStyle name="常规 51 15" xfId="6215"/>
    <cellStyle name="常规 51 16" xfId="6219"/>
    <cellStyle name="常规 51 17" xfId="6223"/>
    <cellStyle name="常规 51 18" xfId="6227"/>
    <cellStyle name="常规 51 19" xfId="1566"/>
    <cellStyle name="常规 51 2" xfId="6230"/>
    <cellStyle name="常规 51 2 10" xfId="6232"/>
    <cellStyle name="常规 51 2 11" xfId="6234"/>
    <cellStyle name="常规 51 2 12" xfId="6236"/>
    <cellStyle name="常规 51 2 13" xfId="6238"/>
    <cellStyle name="常规 51 2 14" xfId="6240"/>
    <cellStyle name="常规 51 2 15" xfId="6242"/>
    <cellStyle name="常规 51 2 16" xfId="6244"/>
    <cellStyle name="常规 51 2 2" xfId="6246"/>
    <cellStyle name="常规 51 2 3" xfId="6249"/>
    <cellStyle name="常规 51 2 4" xfId="6251"/>
    <cellStyle name="常规 51 2 5" xfId="6253"/>
    <cellStyle name="常规 51 2 6" xfId="6255"/>
    <cellStyle name="常规 51 2 7" xfId="6257"/>
    <cellStyle name="常规 51 2 8" xfId="6259"/>
    <cellStyle name="常规 51 2 9" xfId="6261"/>
    <cellStyle name="常规 51 20" xfId="6216"/>
    <cellStyle name="常规 51 21" xfId="6220"/>
    <cellStyle name="常规 51 22" xfId="6224"/>
    <cellStyle name="常规 51 23" xfId="6228"/>
    <cellStyle name="常规 51 24" xfId="1565"/>
    <cellStyle name="常规 51 25" xfId="1574"/>
    <cellStyle name="常规 51 26" xfId="1581"/>
    <cellStyle name="常规 51 3" xfId="6263"/>
    <cellStyle name="常规 51 3 10" xfId="6265"/>
    <cellStyle name="常规 51 3 11" xfId="6268"/>
    <cellStyle name="常规 51 3 12" xfId="6271"/>
    <cellStyle name="常规 51 3 13" xfId="6274"/>
    <cellStyle name="常规 51 3 14" xfId="6277"/>
    <cellStyle name="常规 51 3 15" xfId="6280"/>
    <cellStyle name="常规 51 3 16" xfId="6284"/>
    <cellStyle name="常规 51 3 2" xfId="6287"/>
    <cellStyle name="常规 51 3 3" xfId="6289"/>
    <cellStyle name="常规 51 3 4" xfId="6293"/>
    <cellStyle name="常规 51 3 5" xfId="6296"/>
    <cellStyle name="常规 51 3 6" xfId="6299"/>
    <cellStyle name="常规 51 3 7" xfId="6302"/>
    <cellStyle name="常规 51 3 8" xfId="6305"/>
    <cellStyle name="常规 51 3 9" xfId="6308"/>
    <cellStyle name="常规 51 4" xfId="6311"/>
    <cellStyle name="常规 51 4 10" xfId="6313"/>
    <cellStyle name="常规 51 4 11" xfId="6317"/>
    <cellStyle name="常规 51 4 12" xfId="6321"/>
    <cellStyle name="常规 51 4 13" xfId="1542"/>
    <cellStyle name="常规 51 4 14" xfId="520"/>
    <cellStyle name="常规 51 4 15" xfId="530"/>
    <cellStyle name="常规 51 4 16" xfId="6326"/>
    <cellStyle name="常规 51 4 2" xfId="6330"/>
    <cellStyle name="常规 51 4 3" xfId="6333"/>
    <cellStyle name="常规 51 4 4" xfId="6336"/>
    <cellStyle name="常规 51 4 5" xfId="6339"/>
    <cellStyle name="常规 51 4 6" xfId="6342"/>
    <cellStyle name="常规 51 4 7" xfId="6346"/>
    <cellStyle name="常规 51 4 8" xfId="6350"/>
    <cellStyle name="常规 51 4 9" xfId="6354"/>
    <cellStyle name="常规 51 5" xfId="6357"/>
    <cellStyle name="常规 51 5 10" xfId="6359"/>
    <cellStyle name="常规 51 5 11" xfId="6362"/>
    <cellStyle name="常规 51 5 12" xfId="6365"/>
    <cellStyle name="常规 51 5 13" xfId="878"/>
    <cellStyle name="常规 51 5 14" xfId="899"/>
    <cellStyle name="常规 51 5 15" xfId="947"/>
    <cellStyle name="常规 51 5 16" xfId="6367"/>
    <cellStyle name="常规 51 5 2" xfId="6369"/>
    <cellStyle name="常规 51 5 3" xfId="6372"/>
    <cellStyle name="常规 51 5 4" xfId="6375"/>
    <cellStyle name="常规 51 5 5" xfId="6378"/>
    <cellStyle name="常规 51 5 6" xfId="6381"/>
    <cellStyle name="常规 51 5 7" xfId="6384"/>
    <cellStyle name="常规 51 5 8" xfId="6387"/>
    <cellStyle name="常规 51 5 9" xfId="6390"/>
    <cellStyle name="常规 51 6" xfId="6392"/>
    <cellStyle name="常规 51 6 10" xfId="6394"/>
    <cellStyle name="常规 51 6 11" xfId="6397"/>
    <cellStyle name="常规 51 6 12" xfId="6400"/>
    <cellStyle name="常规 51 6 13" xfId="6402"/>
    <cellStyle name="常规 51 6 14" xfId="6404"/>
    <cellStyle name="常规 51 6 15" xfId="6406"/>
    <cellStyle name="常规 51 6 16" xfId="6408"/>
    <cellStyle name="常规 51 6 2" xfId="6410"/>
    <cellStyle name="常规 51 6 3" xfId="6413"/>
    <cellStyle name="常规 51 6 4" xfId="6416"/>
    <cellStyle name="常规 51 6 5" xfId="296"/>
    <cellStyle name="常规 51 6 6" xfId="315"/>
    <cellStyle name="常规 51 6 7" xfId="321"/>
    <cellStyle name="常规 51 6 8" xfId="6419"/>
    <cellStyle name="常规 51 6 9" xfId="6422"/>
    <cellStyle name="常规 51 7" xfId="6424"/>
    <cellStyle name="常规 51 7 10" xfId="6426"/>
    <cellStyle name="常规 51 7 11" xfId="6429"/>
    <cellStyle name="常规 51 7 12" xfId="6432"/>
    <cellStyle name="常规 51 7 13" xfId="6434"/>
    <cellStyle name="常规 51 7 14" xfId="6436"/>
    <cellStyle name="常规 51 7 15" xfId="6438"/>
    <cellStyle name="常规 51 7 16" xfId="6440"/>
    <cellStyle name="常规 51 7 2" xfId="6442"/>
    <cellStyle name="常规 51 7 3" xfId="6445"/>
    <cellStyle name="常规 51 7 4" xfId="6448"/>
    <cellStyle name="常规 51 7 5" xfId="6451"/>
    <cellStyle name="常规 51 7 6" xfId="6454"/>
    <cellStyle name="常规 51 7 7" xfId="6457"/>
    <cellStyle name="常规 51 7 8" xfId="6460"/>
    <cellStyle name="常规 51 7 9" xfId="6463"/>
    <cellStyle name="常规 51 8" xfId="6465"/>
    <cellStyle name="常规 51 8 10" xfId="6467"/>
    <cellStyle name="常规 51 8 11" xfId="6471"/>
    <cellStyle name="常规 51 8 12" xfId="6475"/>
    <cellStyle name="常规 51 8 13" xfId="6478"/>
    <cellStyle name="常规 51 8 14" xfId="6481"/>
    <cellStyle name="常规 51 8 15" xfId="6484"/>
    <cellStyle name="常规 51 8 16" xfId="6486"/>
    <cellStyle name="常规 51 8 2" xfId="6488"/>
    <cellStyle name="常规 51 8 3" xfId="6493"/>
    <cellStyle name="常规 51 8 4" xfId="6499"/>
    <cellStyle name="常规 51 8 5" xfId="6504"/>
    <cellStyle name="常规 51 8 6" xfId="6509"/>
    <cellStyle name="常规 51 8 7" xfId="6513"/>
    <cellStyle name="常规 51 8 8" xfId="6517"/>
    <cellStyle name="常规 51 8 9" xfId="6520"/>
    <cellStyle name="常规 51 9" xfId="6522"/>
    <cellStyle name="常规 51 9 10" xfId="6524"/>
    <cellStyle name="常规 51 9 11" xfId="6528"/>
    <cellStyle name="常规 51 9 12" xfId="6532"/>
    <cellStyle name="常规 51 9 13" xfId="6535"/>
    <cellStyle name="常规 51 9 14" xfId="6538"/>
    <cellStyle name="常规 51 9 15" xfId="6541"/>
    <cellStyle name="常规 51 9 16" xfId="6544"/>
    <cellStyle name="常规 51 9 2" xfId="6546"/>
    <cellStyle name="常规 51 9 3" xfId="6549"/>
    <cellStyle name="常规 51 9 4" xfId="6552"/>
    <cellStyle name="常规 51 9 5" xfId="6555"/>
    <cellStyle name="常规 51 9 6" xfId="6558"/>
    <cellStyle name="常规 51 9 7" xfId="6561"/>
    <cellStyle name="常规 51 9 8" xfId="6564"/>
    <cellStyle name="常规 51 9 9" xfId="6567"/>
    <cellStyle name="常规 52" xfId="6569"/>
    <cellStyle name="常规 53" xfId="6572"/>
    <cellStyle name="常规 54" xfId="6575"/>
    <cellStyle name="常规 55" xfId="6847"/>
    <cellStyle name="常规 55 10" xfId="6849"/>
    <cellStyle name="常规 55 10 10" xfId="6851"/>
    <cellStyle name="常规 55 10 11" xfId="6852"/>
    <cellStyle name="常规 55 10 12" xfId="6853"/>
    <cellStyle name="常规 55 10 13" xfId="6854"/>
    <cellStyle name="常规 55 10 14" xfId="6855"/>
    <cellStyle name="常规 55 10 15" xfId="6856"/>
    <cellStyle name="常规 55 10 16" xfId="6857"/>
    <cellStyle name="常规 55 10 2" xfId="6858"/>
    <cellStyle name="常规 55 10 3" xfId="6859"/>
    <cellStyle name="常规 55 10 4" xfId="6860"/>
    <cellStyle name="常规 55 10 5" xfId="6861"/>
    <cellStyle name="常规 55 10 6" xfId="6862"/>
    <cellStyle name="常规 55 10 7" xfId="6863"/>
    <cellStyle name="常规 55 10 8" xfId="6864"/>
    <cellStyle name="常规 55 10 9" xfId="6865"/>
    <cellStyle name="常规 55 11" xfId="6866"/>
    <cellStyle name="常规 55 11 10" xfId="6868"/>
    <cellStyle name="常规 55 11 11" xfId="6869"/>
    <cellStyle name="常规 55 11 12" xfId="6870"/>
    <cellStyle name="常规 55 11 13" xfId="6871"/>
    <cellStyle name="常规 55 11 14" xfId="6872"/>
    <cellStyle name="常规 55 11 15" xfId="6873"/>
    <cellStyle name="常规 55 11 16" xfId="6874"/>
    <cellStyle name="常规 55 11 2" xfId="6875"/>
    <cellStyle name="常规 55 11 3" xfId="6876"/>
    <cellStyle name="常规 55 11 4" xfId="6877"/>
    <cellStyle name="常规 55 11 5" xfId="6878"/>
    <cellStyle name="常规 55 11 6" xfId="6879"/>
    <cellStyle name="常规 55 11 7" xfId="6880"/>
    <cellStyle name="常规 55 11 8" xfId="6881"/>
    <cellStyle name="常规 55 11 9" xfId="6882"/>
    <cellStyle name="常规 55 12" xfId="6883"/>
    <cellStyle name="常规 55 13" xfId="6885"/>
    <cellStyle name="常规 55 14" xfId="6887"/>
    <cellStyle name="常规 55 15" xfId="6889"/>
    <cellStyle name="常规 55 16" xfId="6892"/>
    <cellStyle name="常规 55 17" xfId="6894"/>
    <cellStyle name="常规 55 18" xfId="6896"/>
    <cellStyle name="常规 55 19" xfId="6898"/>
    <cellStyle name="常规 55 2" xfId="6900"/>
    <cellStyle name="常规 55 2 10" xfId="6902"/>
    <cellStyle name="常规 55 2 11" xfId="6903"/>
    <cellStyle name="常规 55 2 12" xfId="6904"/>
    <cellStyle name="常规 55 2 13" xfId="6905"/>
    <cellStyle name="常规 55 2 14" xfId="6906"/>
    <cellStyle name="常规 55 2 15" xfId="6907"/>
    <cellStyle name="常规 55 2 16" xfId="6908"/>
    <cellStyle name="常规 55 2 2" xfId="3743"/>
    <cellStyle name="常规 55 2 3" xfId="3748"/>
    <cellStyle name="常规 55 2 4" xfId="3752"/>
    <cellStyle name="常规 55 2 5" xfId="4606"/>
    <cellStyle name="常规 55 2 6" xfId="4618"/>
    <cellStyle name="常规 55 2 7" xfId="4624"/>
    <cellStyle name="常规 55 2 8" xfId="4636"/>
    <cellStyle name="常规 55 2 9" xfId="3909"/>
    <cellStyle name="常规 55 20" xfId="6890"/>
    <cellStyle name="常规 55 21" xfId="6893"/>
    <cellStyle name="常规 55 22" xfId="6895"/>
    <cellStyle name="常规 55 23" xfId="6897"/>
    <cellStyle name="常规 55 24" xfId="6899"/>
    <cellStyle name="常规 55 25" xfId="6909"/>
    <cellStyle name="常规 55 26" xfId="6910"/>
    <cellStyle name="常规 55 3" xfId="6911"/>
    <cellStyle name="常规 55 3 10" xfId="6912"/>
    <cellStyle name="常规 55 3 11" xfId="6913"/>
    <cellStyle name="常规 55 3 12" xfId="6914"/>
    <cellStyle name="常规 55 3 13" xfId="6915"/>
    <cellStyle name="常规 55 3 14" xfId="6916"/>
    <cellStyle name="常规 55 3 15" xfId="6917"/>
    <cellStyle name="常规 55 3 16" xfId="6918"/>
    <cellStyle name="常规 55 3 2" xfId="6919"/>
    <cellStyle name="常规 55 3 3" xfId="6920"/>
    <cellStyle name="常规 55 3 4" xfId="6921"/>
    <cellStyle name="常规 55 3 5" xfId="6922"/>
    <cellStyle name="常规 55 3 6" xfId="6923"/>
    <cellStyle name="常规 55 3 7" xfId="6924"/>
    <cellStyle name="常规 55 3 8" xfId="6925"/>
    <cellStyle name="常规 55 3 9" xfId="6926"/>
    <cellStyle name="常规 55 4" xfId="6927"/>
    <cellStyle name="常规 55 4 10" xfId="6928"/>
    <cellStyle name="常规 55 4 11" xfId="6929"/>
    <cellStyle name="常规 55 4 12" xfId="6930"/>
    <cellStyle name="常规 55 4 13" xfId="6931"/>
    <cellStyle name="常规 55 4 14" xfId="6932"/>
    <cellStyle name="常规 55 4 15" xfId="6933"/>
    <cellStyle name="常规 55 4 16" xfId="6934"/>
    <cellStyle name="常规 55 4 2" xfId="6935"/>
    <cellStyle name="常规 55 4 3" xfId="6936"/>
    <cellStyle name="常规 55 4 4" xfId="6937"/>
    <cellStyle name="常规 55 4 5" xfId="6938"/>
    <cellStyle name="常规 55 4 6" xfId="6939"/>
    <cellStyle name="常规 55 4 7" xfId="6940"/>
    <cellStyle name="常规 55 4 8" xfId="6941"/>
    <cellStyle name="常规 55 4 9" xfId="6942"/>
    <cellStyle name="常规 55 5" xfId="6943"/>
    <cellStyle name="常规 55 5 10" xfId="6944"/>
    <cellStyle name="常规 55 5 11" xfId="6945"/>
    <cellStyle name="常规 55 5 12" xfId="6946"/>
    <cellStyle name="常规 55 5 13" xfId="6947"/>
    <cellStyle name="常规 55 5 14" xfId="6948"/>
    <cellStyle name="常规 55 5 15" xfId="6951"/>
    <cellStyle name="常规 55 5 16" xfId="6954"/>
    <cellStyle name="常规 55 5 2" xfId="6957"/>
    <cellStyle name="常规 55 5 3" xfId="6958"/>
    <cellStyle name="常规 55 5 4" xfId="6959"/>
    <cellStyle name="常规 55 5 5" xfId="5533"/>
    <cellStyle name="常规 55 5 6" xfId="6960"/>
    <cellStyle name="常规 55 5 7" xfId="6961"/>
    <cellStyle name="常规 55 5 8" xfId="6962"/>
    <cellStyle name="常规 55 5 9" xfId="6963"/>
    <cellStyle name="常规 55 6" xfId="6964"/>
    <cellStyle name="常规 55 6 10" xfId="6965"/>
    <cellStyle name="常规 55 6 11" xfId="6966"/>
    <cellStyle name="常规 55 6 12" xfId="6967"/>
    <cellStyle name="常规 55 6 13" xfId="6968"/>
    <cellStyle name="常规 55 6 14" xfId="6969"/>
    <cellStyle name="常规 55 6 15" xfId="6970"/>
    <cellStyle name="常规 55 6 16" xfId="6971"/>
    <cellStyle name="常规 55 6 2" xfId="6972"/>
    <cellStyle name="常规 55 6 3" xfId="6973"/>
    <cellStyle name="常规 55 6 4" xfId="6974"/>
    <cellStyle name="常规 55 6 5" xfId="6975"/>
    <cellStyle name="常规 55 6 6" xfId="6977"/>
    <cellStyle name="常规 55 6 7" xfId="6979"/>
    <cellStyle name="常规 55 6 8" xfId="6981"/>
    <cellStyle name="常规 55 6 9" xfId="6983"/>
    <cellStyle name="常规 55 7" xfId="6985"/>
    <cellStyle name="常规 55 7 10" xfId="6986"/>
    <cellStyle name="常规 55 7 11" xfId="6987"/>
    <cellStyle name="常规 55 7 12" xfId="6988"/>
    <cellStyle name="常规 55 7 13" xfId="6989"/>
    <cellStyle name="常规 55 7 14" xfId="6990"/>
    <cellStyle name="常规 55 7 15" xfId="6991"/>
    <cellStyle name="常规 55 7 16" xfId="6992"/>
    <cellStyle name="常规 55 7 2" xfId="6993"/>
    <cellStyle name="常规 55 7 3" xfId="6994"/>
    <cellStyle name="常规 55 7 4" xfId="6995"/>
    <cellStyle name="常规 55 7 5" xfId="6996"/>
    <cellStyle name="常规 55 7 6" xfId="6997"/>
    <cellStyle name="常规 55 7 7" xfId="6998"/>
    <cellStyle name="常规 55 7 8" xfId="6999"/>
    <cellStyle name="常规 55 7 9" xfId="7000"/>
    <cellStyle name="常规 55 8" xfId="7001"/>
    <cellStyle name="常规 55 8 10" xfId="7002"/>
    <cellStyle name="常规 55 8 11" xfId="7004"/>
    <cellStyle name="常规 55 8 12" xfId="7006"/>
    <cellStyle name="常规 55 8 13" xfId="7008"/>
    <cellStyle name="常规 55 8 14" xfId="7009"/>
    <cellStyle name="常规 55 8 15" xfId="7010"/>
    <cellStyle name="常规 55 8 16" xfId="7011"/>
    <cellStyle name="常规 55 8 2" xfId="7012"/>
    <cellStyle name="常规 55 8 3" xfId="7014"/>
    <cellStyle name="常规 55 8 4" xfId="7016"/>
    <cellStyle name="常规 55 8 5" xfId="7018"/>
    <cellStyle name="常规 55 8 6" xfId="1462"/>
    <cellStyle name="常规 55 8 7" xfId="1466"/>
    <cellStyle name="常规 55 8 8" xfId="1468"/>
    <cellStyle name="常规 55 8 9" xfId="1470"/>
    <cellStyle name="常规 55 9" xfId="7020"/>
    <cellStyle name="常规 55 9 10" xfId="7021"/>
    <cellStyle name="常规 55 9 11" xfId="7023"/>
    <cellStyle name="常规 55 9 12" xfId="7026"/>
    <cellStyle name="常规 55 9 13" xfId="7029"/>
    <cellStyle name="常规 55 9 14" xfId="7031"/>
    <cellStyle name="常规 55 9 15" xfId="7033"/>
    <cellStyle name="常规 55 9 16" xfId="7035"/>
    <cellStyle name="常规 55 9 2" xfId="7037"/>
    <cellStyle name="常规 55 9 3" xfId="7038"/>
    <cellStyle name="常规 55 9 4" xfId="7039"/>
    <cellStyle name="常规 55 9 5" xfId="7040"/>
    <cellStyle name="常规 55 9 6" xfId="194"/>
    <cellStyle name="常规 55 9 7" xfId="1485"/>
    <cellStyle name="常规 55 9 8" xfId="355"/>
    <cellStyle name="常规 55 9 9" xfId="7041"/>
    <cellStyle name="常规 56" xfId="7042"/>
    <cellStyle name="常规 56 10" xfId="7044"/>
    <cellStyle name="常规 56 10 10" xfId="7046"/>
    <cellStyle name="常规 56 10 11" xfId="7048"/>
    <cellStyle name="常规 56 10 12" xfId="7050"/>
    <cellStyle name="常规 56 10 13" xfId="7052"/>
    <cellStyle name="常规 56 10 14" xfId="7054"/>
    <cellStyle name="常规 56 10 15" xfId="7056"/>
    <cellStyle name="常规 56 10 16" xfId="7058"/>
    <cellStyle name="常规 56 10 2" xfId="7060"/>
    <cellStyle name="常规 56 10 3" xfId="7063"/>
    <cellStyle name="常规 56 10 4" xfId="7066"/>
    <cellStyle name="常规 56 10 5" xfId="7069"/>
    <cellStyle name="常规 56 10 6" xfId="7072"/>
    <cellStyle name="常规 56 10 7" xfId="7075"/>
    <cellStyle name="常规 56 10 8" xfId="7077"/>
    <cellStyle name="常规 56 10 9" xfId="7079"/>
    <cellStyle name="常规 56 11" xfId="7081"/>
    <cellStyle name="常规 56 11 10" xfId="7083"/>
    <cellStyle name="常规 56 11 11" xfId="7085"/>
    <cellStyle name="常规 56 11 12" xfId="7087"/>
    <cellStyle name="常规 56 11 13" xfId="7089"/>
    <cellStyle name="常规 56 11 14" xfId="7091"/>
    <cellStyle name="常规 56 11 15" xfId="7093"/>
    <cellStyle name="常规 56 11 16" xfId="7095"/>
    <cellStyle name="常规 56 11 2" xfId="1944"/>
    <cellStyle name="常规 56 11 3" xfId="7098"/>
    <cellStyle name="常规 56 11 4" xfId="7100"/>
    <cellStyle name="常规 56 11 5" xfId="7103"/>
    <cellStyle name="常规 56 11 6" xfId="7106"/>
    <cellStyle name="常规 56 11 7" xfId="7109"/>
    <cellStyle name="常规 56 11 8" xfId="7112"/>
    <cellStyle name="常规 56 11 9" xfId="7115"/>
    <cellStyle name="常规 56 12" xfId="7119"/>
    <cellStyle name="常规 56 13" xfId="7121"/>
    <cellStyle name="常规 56 14" xfId="7123"/>
    <cellStyle name="常规 56 15" xfId="7125"/>
    <cellStyle name="常规 56 16" xfId="7129"/>
    <cellStyle name="常规 56 17" xfId="7133"/>
    <cellStyle name="常规 56 18" xfId="7137"/>
    <cellStyle name="常规 56 19" xfId="7141"/>
    <cellStyle name="常规 56 2" xfId="7145"/>
    <cellStyle name="常规 56 2 10" xfId="7147"/>
    <cellStyle name="常规 56 2 11" xfId="7150"/>
    <cellStyle name="常规 56 2 12" xfId="393"/>
    <cellStyle name="常规 56 2 13" xfId="7152"/>
    <cellStyle name="常规 56 2 14" xfId="7155"/>
    <cellStyle name="常规 56 2 15" xfId="7158"/>
    <cellStyle name="常规 56 2 16" xfId="7161"/>
    <cellStyle name="常规 56 2 2" xfId="7164"/>
    <cellStyle name="常规 56 2 3" xfId="7167"/>
    <cellStyle name="常规 56 2 4" xfId="7170"/>
    <cellStyle name="常规 56 2 5" xfId="7172"/>
    <cellStyle name="常规 56 2 6" xfId="7174"/>
    <cellStyle name="常规 56 2 7" xfId="7176"/>
    <cellStyle name="常规 56 2 8" xfId="7178"/>
    <cellStyle name="常规 56 2 9" xfId="7180"/>
    <cellStyle name="常规 56 20" xfId="7126"/>
    <cellStyle name="常规 56 21" xfId="7130"/>
    <cellStyle name="常规 56 22" xfId="7134"/>
    <cellStyle name="常规 56 23" xfId="7138"/>
    <cellStyle name="常规 56 24" xfId="7142"/>
    <cellStyle name="常规 56 25" xfId="7182"/>
    <cellStyle name="常规 56 26" xfId="7184"/>
    <cellStyle name="常规 56 3" xfId="7186"/>
    <cellStyle name="常规 56 3 10" xfId="7188"/>
    <cellStyle name="常规 56 3 11" xfId="7190"/>
    <cellStyle name="常规 56 3 12" xfId="7192"/>
    <cellStyle name="常规 56 3 13" xfId="7194"/>
    <cellStyle name="常规 56 3 14" xfId="7196"/>
    <cellStyle name="常规 56 3 15" xfId="7199"/>
    <cellStyle name="常规 56 3 16" xfId="7201"/>
    <cellStyle name="常规 56 3 2" xfId="7203"/>
    <cellStyle name="常规 56 3 3" xfId="7205"/>
    <cellStyle name="常规 56 3 4" xfId="7207"/>
    <cellStyle name="常规 56 3 5" xfId="7209"/>
    <cellStyle name="常规 56 3 6" xfId="7211"/>
    <cellStyle name="常规 56 3 7" xfId="7213"/>
    <cellStyle name="常规 56 3 8" xfId="7215"/>
    <cellStyle name="常规 56 3 9" xfId="7217"/>
    <cellStyle name="常规 56 4" xfId="7219"/>
    <cellStyle name="常规 56 4 10" xfId="7221"/>
    <cellStyle name="常规 56 4 11" xfId="7223"/>
    <cellStyle name="常规 56 4 12" xfId="7225"/>
    <cellStyle name="常规 56 4 13" xfId="7227"/>
    <cellStyle name="常规 56 4 14" xfId="7229"/>
    <cellStyle name="常规 56 4 15" xfId="7231"/>
    <cellStyle name="常规 56 4 16" xfId="7233"/>
    <cellStyle name="常规 56 4 2" xfId="5349"/>
    <cellStyle name="常规 56 4 3" xfId="7235"/>
    <cellStyle name="常规 56 4 4" xfId="7237"/>
    <cellStyle name="常规 56 4 5" xfId="7239"/>
    <cellStyle name="常规 56 4 6" xfId="7241"/>
    <cellStyle name="常规 56 4 7" xfId="7243"/>
    <cellStyle name="常规 56 4 8" xfId="7245"/>
    <cellStyle name="常规 56 4 9" xfId="7247"/>
    <cellStyle name="常规 56 5" xfId="7249"/>
    <cellStyle name="常规 56 5 10" xfId="7251"/>
    <cellStyle name="常规 56 5 11" xfId="7253"/>
    <cellStyle name="常规 56 5 12" xfId="7255"/>
    <cellStyle name="常规 56 5 13" xfId="7257"/>
    <cellStyle name="常规 56 5 14" xfId="7259"/>
    <cellStyle name="常规 56 5 15" xfId="7261"/>
    <cellStyle name="常规 56 5 16" xfId="7263"/>
    <cellStyle name="常规 56 5 2" xfId="7265"/>
    <cellStyle name="常规 56 5 3" xfId="7267"/>
    <cellStyle name="常规 56 5 4" xfId="7269"/>
    <cellStyle name="常规 56 5 5" xfId="7272"/>
    <cellStyle name="常规 56 5 6" xfId="7275"/>
    <cellStyle name="常规 56 5 7" xfId="7278"/>
    <cellStyle name="常规 56 5 8" xfId="7281"/>
    <cellStyle name="常规 56 5 9" xfId="7284"/>
    <cellStyle name="常规 56 6" xfId="7287"/>
    <cellStyle name="常规 56 6 10" xfId="7289"/>
    <cellStyle name="常规 56 6 11" xfId="7291"/>
    <cellStyle name="常规 56 6 12" xfId="7293"/>
    <cellStyle name="常规 56 6 13" xfId="7295"/>
    <cellStyle name="常规 56 6 14" xfId="7297"/>
    <cellStyle name="常规 56 6 15" xfId="7299"/>
    <cellStyle name="常规 56 6 16" xfId="7301"/>
    <cellStyle name="常规 56 6 2" xfId="7303"/>
    <cellStyle name="常规 56 6 3" xfId="7305"/>
    <cellStyle name="常规 56 6 4" xfId="7307"/>
    <cellStyle name="常规 56 6 5" xfId="7309"/>
    <cellStyle name="常规 56 6 6" xfId="7311"/>
    <cellStyle name="常规 56 6 7" xfId="7313"/>
    <cellStyle name="常规 56 6 8" xfId="7315"/>
    <cellStyle name="常规 56 6 9" xfId="7317"/>
    <cellStyle name="常规 56 7" xfId="7319"/>
    <cellStyle name="常规 56 7 10" xfId="4150"/>
    <cellStyle name="常规 56 7 11" xfId="4153"/>
    <cellStyle name="常规 56 7 12" xfId="7321"/>
    <cellStyle name="常规 56 7 13" xfId="3792"/>
    <cellStyle name="常规 56 7 14" xfId="3795"/>
    <cellStyle name="常规 56 7 15" xfId="3799"/>
    <cellStyle name="常规 56 7 16" xfId="7323"/>
    <cellStyle name="常规 56 7 2" xfId="7325"/>
    <cellStyle name="常规 56 7 3" xfId="7327"/>
    <cellStyle name="常规 56 7 4" xfId="7329"/>
    <cellStyle name="常规 56 7 5" xfId="7331"/>
    <cellStyle name="常规 56 7 6" xfId="7333"/>
    <cellStyle name="常规 56 7 7" xfId="7335"/>
    <cellStyle name="常规 56 7 8" xfId="7337"/>
    <cellStyle name="常规 56 7 9" xfId="7339"/>
    <cellStyle name="常规 56 8" xfId="7341"/>
    <cellStyle name="常规 56 8 10" xfId="2325"/>
    <cellStyle name="常规 56 8 11" xfId="2334"/>
    <cellStyle name="常规 56 8 12" xfId="7343"/>
    <cellStyle name="常规 56 8 13" xfId="7345"/>
    <cellStyle name="常规 56 8 14" xfId="7347"/>
    <cellStyle name="常规 56 8 15" xfId="7349"/>
    <cellStyle name="常规 56 8 16" xfId="7351"/>
    <cellStyle name="常规 56 8 2" xfId="7353"/>
    <cellStyle name="常规 56 8 3" xfId="7355"/>
    <cellStyle name="常规 56 8 4" xfId="7357"/>
    <cellStyle name="常规 56 8 5" xfId="7359"/>
    <cellStyle name="常规 56 8 6" xfId="1647"/>
    <cellStyle name="常规 56 8 7" xfId="1652"/>
    <cellStyle name="常规 56 8 8" xfId="1658"/>
    <cellStyle name="常规 56 8 9" xfId="1664"/>
    <cellStyle name="常规 56 9" xfId="7361"/>
    <cellStyle name="常规 56 9 10" xfId="7363"/>
    <cellStyle name="常规 56 9 11" xfId="7365"/>
    <cellStyle name="常规 56 9 12" xfId="7367"/>
    <cellStyle name="常规 56 9 13" xfId="7369"/>
    <cellStyle name="常规 56 9 14" xfId="7371"/>
    <cellStyle name="常规 56 9 15" xfId="7373"/>
    <cellStyle name="常规 56 9 16" xfId="7375"/>
    <cellStyle name="常规 56 9 2" xfId="7377"/>
    <cellStyle name="常规 56 9 3" xfId="7379"/>
    <cellStyle name="常规 56 9 4" xfId="7381"/>
    <cellStyle name="常规 56 9 5" xfId="7383"/>
    <cellStyle name="常规 56 9 6" xfId="1704"/>
    <cellStyle name="常规 56 9 7" xfId="1708"/>
    <cellStyle name="常规 56 9 8" xfId="1713"/>
    <cellStyle name="常规 56 9 9" xfId="7385"/>
    <cellStyle name="常规 57" xfId="7387"/>
    <cellStyle name="常规 57 10" xfId="7389"/>
    <cellStyle name="常规 57 10 10" xfId="7391"/>
    <cellStyle name="常规 57 10 11" xfId="7394"/>
    <cellStyle name="常规 57 10 12" xfId="7397"/>
    <cellStyle name="常规 57 10 13" xfId="7400"/>
    <cellStyle name="常规 57 10 14" xfId="7403"/>
    <cellStyle name="常规 57 10 15" xfId="7406"/>
    <cellStyle name="常规 57 10 16" xfId="7409"/>
    <cellStyle name="常规 57 10 2" xfId="7412"/>
    <cellStyle name="常规 57 10 3" xfId="7416"/>
    <cellStyle name="常规 57 10 4" xfId="7420"/>
    <cellStyle name="常规 57 10 5" xfId="7424"/>
    <cellStyle name="常规 57 10 6" xfId="7427"/>
    <cellStyle name="常规 57 10 7" xfId="7430"/>
    <cellStyle name="常规 57 10 8" xfId="7433"/>
    <cellStyle name="常规 57 10 9" xfId="7437"/>
    <cellStyle name="常规 57 11" xfId="7440"/>
    <cellStyle name="常规 57 11 10" xfId="7442"/>
    <cellStyle name="常规 57 11 11" xfId="7444"/>
    <cellStyle name="常规 57 11 12" xfId="7446"/>
    <cellStyle name="常规 57 11 13" xfId="7449"/>
    <cellStyle name="常规 57 11 14" xfId="7452"/>
    <cellStyle name="常规 57 11 15" xfId="7455"/>
    <cellStyle name="常规 57 11 16" xfId="7458"/>
    <cellStyle name="常规 57 11 2" xfId="7461"/>
    <cellStyle name="常规 57 11 3" xfId="7463"/>
    <cellStyle name="常规 57 11 4" xfId="7465"/>
    <cellStyle name="常规 57 11 5" xfId="7469"/>
    <cellStyle name="常规 57 11 6" xfId="7473"/>
    <cellStyle name="常规 57 11 7" xfId="7477"/>
    <cellStyle name="常规 57 11 8" xfId="7481"/>
    <cellStyle name="常规 57 11 9" xfId="7486"/>
    <cellStyle name="常规 57 12" xfId="7491"/>
    <cellStyle name="常规 57 13" xfId="7493"/>
    <cellStyle name="常规 57 14" xfId="7495"/>
    <cellStyle name="常规 57 15" xfId="7497"/>
    <cellStyle name="常规 57 16" xfId="7501"/>
    <cellStyle name="常规 57 17" xfId="4181"/>
    <cellStyle name="常规 57 18" xfId="4189"/>
    <cellStyle name="常规 57 19" xfId="4197"/>
    <cellStyle name="常规 57 2" xfId="7505"/>
    <cellStyle name="常规 57 2 10" xfId="7508"/>
    <cellStyle name="常规 57 2 11" xfId="7511"/>
    <cellStyle name="常规 57 2 12" xfId="7514"/>
    <cellStyle name="常规 57 2 13" xfId="7517"/>
    <cellStyle name="常规 57 2 14" xfId="7520"/>
    <cellStyle name="常规 57 2 15" xfId="7523"/>
    <cellStyle name="常规 57 2 16" xfId="7525"/>
    <cellStyle name="常规 57 2 2" xfId="7527"/>
    <cellStyle name="常规 57 2 3" xfId="7529"/>
    <cellStyle name="常规 57 2 4" xfId="7531"/>
    <cellStyle name="常规 57 2 5" xfId="7533"/>
    <cellStyle name="常规 57 2 6" xfId="7535"/>
    <cellStyle name="常规 57 2 7" xfId="7537"/>
    <cellStyle name="常规 57 2 8" xfId="7539"/>
    <cellStyle name="常规 57 2 9" xfId="7542"/>
    <cellStyle name="常规 57 20" xfId="7498"/>
    <cellStyle name="常规 57 21" xfId="7502"/>
    <cellStyle name="常规 57 22" xfId="4182"/>
    <cellStyle name="常规 57 23" xfId="4190"/>
    <cellStyle name="常规 57 24" xfId="4198"/>
    <cellStyle name="常规 57 25" xfId="7545"/>
    <cellStyle name="常规 57 26" xfId="7547"/>
    <cellStyle name="常规 57 3" xfId="7549"/>
    <cellStyle name="常规 57 3 10" xfId="7552"/>
    <cellStyle name="常规 57 3 11" xfId="7555"/>
    <cellStyle name="常规 57 3 12" xfId="7558"/>
    <cellStyle name="常规 57 3 13" xfId="5698"/>
    <cellStyle name="常规 57 3 14" xfId="5701"/>
    <cellStyle name="常规 57 3 15" xfId="5705"/>
    <cellStyle name="常规 57 3 16" xfId="7560"/>
    <cellStyle name="常规 57 3 2" xfId="7564"/>
    <cellStyle name="常规 57 3 3" xfId="7566"/>
    <cellStyle name="常规 57 3 4" xfId="7569"/>
    <cellStyle name="常规 57 3 5" xfId="7571"/>
    <cellStyle name="常规 57 3 6" xfId="7573"/>
    <cellStyle name="常规 57 3 7" xfId="7575"/>
    <cellStyle name="常规 57 3 8" xfId="7578"/>
    <cellStyle name="常规 57 3 9" xfId="7582"/>
    <cellStyle name="常规 57 4" xfId="5857"/>
    <cellStyle name="常规 57 4 10" xfId="7586"/>
    <cellStyle name="常规 57 4 11" xfId="7589"/>
    <cellStyle name="常规 57 4 12" xfId="7592"/>
    <cellStyle name="常规 57 4 13" xfId="7595"/>
    <cellStyle name="常规 57 4 14" xfId="7598"/>
    <cellStyle name="常规 57 4 15" xfId="7601"/>
    <cellStyle name="常规 57 4 16" xfId="7606"/>
    <cellStyle name="常规 57 4 2" xfId="7610"/>
    <cellStyle name="常规 57 4 3" xfId="7612"/>
    <cellStyle name="常规 57 4 4" xfId="7614"/>
    <cellStyle name="常规 57 4 5" xfId="7616"/>
    <cellStyle name="常规 57 4 6" xfId="7618"/>
    <cellStyle name="常规 57 4 7" xfId="7620"/>
    <cellStyle name="常规 57 4 8" xfId="7622"/>
    <cellStyle name="常规 57 4 9" xfId="7625"/>
    <cellStyle name="常规 57 5" xfId="7628"/>
    <cellStyle name="常规 57 5 10" xfId="7630"/>
    <cellStyle name="常规 57 5 11" xfId="7632"/>
    <cellStyle name="常规 57 5 12" xfId="7635"/>
    <cellStyle name="常规 57 5 13" xfId="3906"/>
    <cellStyle name="常规 57 5 14" xfId="3916"/>
    <cellStyle name="常规 57 5 15" xfId="3923"/>
    <cellStyle name="常规 57 5 16" xfId="3930"/>
    <cellStyle name="常规 57 5 2" xfId="7638"/>
    <cellStyle name="常规 57 5 3" xfId="7641"/>
    <cellStyle name="常规 57 5 4" xfId="7644"/>
    <cellStyle name="常规 57 5 5" xfId="7647"/>
    <cellStyle name="常规 57 5 6" xfId="7650"/>
    <cellStyle name="常规 57 5 7" xfId="7653"/>
    <cellStyle name="常规 57 5 8" xfId="7656"/>
    <cellStyle name="常规 57 5 9" xfId="7660"/>
    <cellStyle name="常规 57 6" xfId="7663"/>
    <cellStyle name="常规 57 6 10" xfId="5156"/>
    <cellStyle name="常规 57 6 11" xfId="5159"/>
    <cellStyle name="常规 57 6 12" xfId="5162"/>
    <cellStyle name="常规 57 6 13" xfId="7665"/>
    <cellStyle name="常规 57 6 14" xfId="7667"/>
    <cellStyle name="常规 57 6 15" xfId="7669"/>
    <cellStyle name="常规 57 6 16" xfId="7672"/>
    <cellStyle name="常规 57 6 2" xfId="2329"/>
    <cellStyle name="常规 57 6 3" xfId="2338"/>
    <cellStyle name="常规 57 6 4" xfId="7674"/>
    <cellStyle name="常规 57 6 5" xfId="7676"/>
    <cellStyle name="常规 57 6 6" xfId="7678"/>
    <cellStyle name="常规 57 6 7" xfId="7681"/>
    <cellStyle name="常规 57 6 8" xfId="7683"/>
    <cellStyle name="常规 57 6 9" xfId="7686"/>
    <cellStyle name="常规 57 7" xfId="7689"/>
    <cellStyle name="常规 57 7 10" xfId="7691"/>
    <cellStyle name="常规 57 7 11" xfId="7693"/>
    <cellStyle name="常规 57 7 12" xfId="7695"/>
    <cellStyle name="常规 57 7 13" xfId="7697"/>
    <cellStyle name="常规 57 7 14" xfId="7699"/>
    <cellStyle name="常规 57 7 15" xfId="7701"/>
    <cellStyle name="常规 57 7 16" xfId="7703"/>
    <cellStyle name="常规 57 7 2" xfId="7705"/>
    <cellStyle name="常规 57 7 3" xfId="7707"/>
    <cellStyle name="常规 57 7 4" xfId="7709"/>
    <cellStyle name="常规 57 7 5" xfId="7711"/>
    <cellStyle name="常规 57 7 6" xfId="7713"/>
    <cellStyle name="常规 57 7 7" xfId="7715"/>
    <cellStyle name="常规 57 7 8" xfId="7717"/>
    <cellStyle name="常规 57 7 9" xfId="7720"/>
    <cellStyle name="常规 57 8" xfId="7723"/>
    <cellStyle name="常规 57 8 10" xfId="7725"/>
    <cellStyle name="常规 57 8 11" xfId="7728"/>
    <cellStyle name="常规 57 8 12" xfId="7731"/>
    <cellStyle name="常规 57 8 13" xfId="7734"/>
    <cellStyle name="常规 57 8 14" xfId="7737"/>
    <cellStyle name="常规 57 8 15" xfId="7740"/>
    <cellStyle name="常规 57 8 16" xfId="7743"/>
    <cellStyle name="常规 57 8 2" xfId="7746"/>
    <cellStyle name="常规 57 8 3" xfId="7748"/>
    <cellStyle name="常规 57 8 4" xfId="7750"/>
    <cellStyle name="常规 57 8 5" xfId="7752"/>
    <cellStyle name="常规 57 8 6" xfId="1950"/>
    <cellStyle name="常规 57 8 7" xfId="1968"/>
    <cellStyle name="常规 57 8 8" xfId="1973"/>
    <cellStyle name="常规 57 8 9" xfId="1978"/>
    <cellStyle name="常规 57 9" xfId="7754"/>
    <cellStyle name="常规 57 9 10" xfId="7756"/>
    <cellStyle name="常规 57 9 11" xfId="7758"/>
    <cellStyle name="常规 57 9 12" xfId="7760"/>
    <cellStyle name="常规 57 9 13" xfId="7762"/>
    <cellStyle name="常规 57 9 14" xfId="7764"/>
    <cellStyle name="常规 57 9 15" xfId="7766"/>
    <cellStyle name="常规 57 9 16" xfId="7768"/>
    <cellStyle name="常规 57 9 2" xfId="7770"/>
    <cellStyle name="常规 57 9 3" xfId="7772"/>
    <cellStyle name="常规 57 9 4" xfId="7774"/>
    <cellStyle name="常规 57 9 5" xfId="7776"/>
    <cellStyle name="常规 57 9 6" xfId="2003"/>
    <cellStyle name="常规 57 9 7" xfId="2006"/>
    <cellStyle name="常规 57 9 8" xfId="2009"/>
    <cellStyle name="常规 57 9 9" xfId="7778"/>
    <cellStyle name="常规 58" xfId="7780"/>
    <cellStyle name="常规 58 10" xfId="7782"/>
    <cellStyle name="常规 58 10 10" xfId="7784"/>
    <cellStyle name="常规 58 10 11" xfId="7787"/>
    <cellStyle name="常规 58 10 12" xfId="7790"/>
    <cellStyle name="常规 58 10 13" xfId="7793"/>
    <cellStyle name="常规 58 10 14" xfId="7796"/>
    <cellStyle name="常规 58 10 15" xfId="7799"/>
    <cellStyle name="常规 58 10 16" xfId="7802"/>
    <cellStyle name="常规 58 10 2" xfId="7805"/>
    <cellStyle name="常规 58 10 3" xfId="7808"/>
    <cellStyle name="常规 58 10 4" xfId="7811"/>
    <cellStyle name="常规 58 10 5" xfId="7814"/>
    <cellStyle name="常规 58 10 6" xfId="7816"/>
    <cellStyle name="常规 58 10 7" xfId="7818"/>
    <cellStyle name="常规 58 10 8" xfId="7821"/>
    <cellStyle name="常规 58 10 9" xfId="7824"/>
    <cellStyle name="常规 58 11" xfId="7827"/>
    <cellStyle name="常规 58 11 10" xfId="7829"/>
    <cellStyle name="常规 58 11 11" xfId="7833"/>
    <cellStyle name="常规 58 11 12" xfId="7836"/>
    <cellStyle name="常规 58 11 13" xfId="7839"/>
    <cellStyle name="常规 58 11 14" xfId="7842"/>
    <cellStyle name="常规 58 11 15" xfId="7845"/>
    <cellStyle name="常规 58 11 16" xfId="7848"/>
    <cellStyle name="常规 58 11 2" xfId="7851"/>
    <cellStyle name="常规 58 11 3" xfId="7853"/>
    <cellStyle name="常规 58 11 4" xfId="7855"/>
    <cellStyle name="常规 58 11 5" xfId="4871"/>
    <cellStyle name="常规 58 11 6" xfId="7857"/>
    <cellStyle name="常规 58 11 7" xfId="7859"/>
    <cellStyle name="常规 58 11 8" xfId="7861"/>
    <cellStyle name="常规 58 11 9" xfId="7863"/>
    <cellStyle name="常规 58 12" xfId="7865"/>
    <cellStyle name="常规 58 13" xfId="7867"/>
    <cellStyle name="常规 58 14" xfId="7869"/>
    <cellStyle name="常规 58 15" xfId="7871"/>
    <cellStyle name="常规 58 16" xfId="7875"/>
    <cellStyle name="常规 58 17" xfId="1266"/>
    <cellStyle name="常规 58 18" xfId="4219"/>
    <cellStyle name="常规 58 19" xfId="4224"/>
    <cellStyle name="常规 58 2" xfId="7879"/>
    <cellStyle name="常规 58 2 10" xfId="41"/>
    <cellStyle name="常规 58 2 11" xfId="700"/>
    <cellStyle name="常规 58 2 12" xfId="705"/>
    <cellStyle name="常规 58 2 13" xfId="742"/>
    <cellStyle name="常规 58 2 14" xfId="771"/>
    <cellStyle name="常规 58 2 15" xfId="805"/>
    <cellStyle name="常规 58 2 16" xfId="841"/>
    <cellStyle name="常规 58 2 2" xfId="7881"/>
    <cellStyle name="常规 58 2 3" xfId="7884"/>
    <cellStyle name="常规 58 2 4" xfId="7887"/>
    <cellStyle name="常规 58 2 5" xfId="7890"/>
    <cellStyle name="常规 58 2 6" xfId="7893"/>
    <cellStyle name="常规 58 2 7" xfId="7896"/>
    <cellStyle name="常规 58 2 8" xfId="7899"/>
    <cellStyle name="常规 58 2 9" xfId="7902"/>
    <cellStyle name="常规 58 20" xfId="7872"/>
    <cellStyle name="常规 58 21" xfId="7876"/>
    <cellStyle name="常规 58 22" xfId="1265"/>
    <cellStyle name="常规 58 23" xfId="4220"/>
    <cellStyle name="常规 58 24" xfId="4225"/>
    <cellStyle name="常规 58 25" xfId="7905"/>
    <cellStyle name="常规 58 26" xfId="7907"/>
    <cellStyle name="常规 58 3" xfId="7909"/>
    <cellStyle name="常规 58 3 10" xfId="1041"/>
    <cellStyle name="常规 58 3 11" xfId="1077"/>
    <cellStyle name="常规 58 3 12" xfId="1104"/>
    <cellStyle name="常规 58 3 13" xfId="1125"/>
    <cellStyle name="常规 58 3 14" xfId="1150"/>
    <cellStyle name="常规 58 3 15" xfId="1180"/>
    <cellStyle name="常规 58 3 16" xfId="432"/>
    <cellStyle name="常规 58 3 2" xfId="7911"/>
    <cellStyle name="常规 58 3 3" xfId="7913"/>
    <cellStyle name="常规 58 3 4" xfId="7915"/>
    <cellStyle name="常规 58 3 5" xfId="7917"/>
    <cellStyle name="常规 58 3 6" xfId="7919"/>
    <cellStyle name="常规 58 3 7" xfId="7921"/>
    <cellStyle name="常规 58 3 8" xfId="7924"/>
    <cellStyle name="常规 58 3 9" xfId="7927"/>
    <cellStyle name="常规 58 4" xfId="7930"/>
    <cellStyle name="常规 58 4 10" xfId="1270"/>
    <cellStyle name="常规 58 4 11" xfId="1284"/>
    <cellStyle name="常规 58 4 12" xfId="1301"/>
    <cellStyle name="常规 58 4 13" xfId="1322"/>
    <cellStyle name="常规 58 4 14" xfId="1376"/>
    <cellStyle name="常规 58 4 15" xfId="1389"/>
    <cellStyle name="常规 58 4 16" xfId="1424"/>
    <cellStyle name="常规 58 4 2" xfId="7932"/>
    <cellStyle name="常规 58 4 3" xfId="7934"/>
    <cellStyle name="常规 58 4 4" xfId="7936"/>
    <cellStyle name="常规 58 4 5" xfId="7938"/>
    <cellStyle name="常规 58 4 6" xfId="7940"/>
    <cellStyle name="常规 58 4 7" xfId="7942"/>
    <cellStyle name="常规 58 4 8" xfId="7944"/>
    <cellStyle name="常规 58 4 9" xfId="7946"/>
    <cellStyle name="常规 58 5" xfId="7948"/>
    <cellStyle name="常规 58 5 10" xfId="1523"/>
    <cellStyle name="常规 58 5 11" xfId="1533"/>
    <cellStyle name="常规 58 5 12" xfId="1552"/>
    <cellStyle name="常规 58 5 13" xfId="1556"/>
    <cellStyle name="常规 58 5 14" xfId="1591"/>
    <cellStyle name="常规 58 5 15" xfId="86"/>
    <cellStyle name="常规 58 5 16" xfId="1615"/>
    <cellStyle name="常规 58 5 2" xfId="6949"/>
    <cellStyle name="常规 58 5 3" xfId="6952"/>
    <cellStyle name="常规 58 5 4" xfId="6955"/>
    <cellStyle name="常规 58 5 5" xfId="7950"/>
    <cellStyle name="常规 58 5 6" xfId="7952"/>
    <cellStyle name="常规 58 5 7" xfId="7955"/>
    <cellStyle name="常规 58 5 8" xfId="7958"/>
    <cellStyle name="常规 58 5 9" xfId="7961"/>
    <cellStyle name="常规 58 6" xfId="7964"/>
    <cellStyle name="常规 58 6 10" xfId="1791"/>
    <cellStyle name="常规 58 6 11" xfId="1812"/>
    <cellStyle name="常规 58 6 12" xfId="1824"/>
    <cellStyle name="常规 58 6 13" xfId="110"/>
    <cellStyle name="常规 58 6 14" xfId="1857"/>
    <cellStyle name="常规 58 6 15" xfId="1878"/>
    <cellStyle name="常规 58 6 16" xfId="1903"/>
    <cellStyle name="常规 58 6 2" xfId="7966"/>
    <cellStyle name="常规 58 6 3" xfId="7968"/>
    <cellStyle name="常规 58 6 4" xfId="7970"/>
    <cellStyle name="常规 58 6 5" xfId="7972"/>
    <cellStyle name="常规 58 6 6" xfId="7974"/>
    <cellStyle name="常规 58 6 7" xfId="7976"/>
    <cellStyle name="常规 58 6 8" xfId="7978"/>
    <cellStyle name="常规 58 6 9" xfId="7980"/>
    <cellStyle name="常规 58 7" xfId="7982"/>
    <cellStyle name="常规 58 7 10" xfId="5655"/>
    <cellStyle name="常规 58 7 11" xfId="5659"/>
    <cellStyle name="常规 58 7 12" xfId="5663"/>
    <cellStyle name="常规 58 7 13" xfId="5675"/>
    <cellStyle name="常规 58 7 14" xfId="7984"/>
    <cellStyle name="常规 58 7 15" xfId="7986"/>
    <cellStyle name="常规 58 7 16" xfId="7988"/>
    <cellStyle name="常规 58 7 2" xfId="7990"/>
    <cellStyle name="常规 58 7 3" xfId="7993"/>
    <cellStyle name="常规 58 7 4" xfId="7996"/>
    <cellStyle name="常规 58 7 5" xfId="7999"/>
    <cellStyle name="常规 58 7 6" xfId="8002"/>
    <cellStyle name="常规 58 7 7" xfId="8005"/>
    <cellStyle name="常规 58 7 8" xfId="8008"/>
    <cellStyle name="常规 58 7 9" xfId="8011"/>
    <cellStyle name="常规 58 8" xfId="8014"/>
    <cellStyle name="常规 58 8 10" xfId="8016"/>
    <cellStyle name="常规 58 8 11" xfId="8018"/>
    <cellStyle name="常规 58 8 12" xfId="8020"/>
    <cellStyle name="常规 58 8 13" xfId="8022"/>
    <cellStyle name="常规 58 8 14" xfId="8024"/>
    <cellStyle name="常规 58 8 15" xfId="8026"/>
    <cellStyle name="常规 58 8 16" xfId="5613"/>
    <cellStyle name="常规 58 8 2" xfId="8028"/>
    <cellStyle name="常规 58 8 3" xfId="8030"/>
    <cellStyle name="常规 58 8 4" xfId="8032"/>
    <cellStyle name="常规 58 8 5" xfId="8034"/>
    <cellStyle name="常规 58 8 6" xfId="2183"/>
    <cellStyle name="常规 58 8 7" xfId="2191"/>
    <cellStyle name="常规 58 8 8" xfId="2196"/>
    <cellStyle name="常规 58 8 9" xfId="2201"/>
    <cellStyle name="常规 58 9" xfId="8036"/>
    <cellStyle name="常规 58 9 10" xfId="8038"/>
    <cellStyle name="常规 58 9 11" xfId="8040"/>
    <cellStyle name="常规 58 9 12" xfId="8042"/>
    <cellStyle name="常规 58 9 13" xfId="8044"/>
    <cellStyle name="常规 58 9 14" xfId="8046"/>
    <cellStyle name="常规 58 9 15" xfId="8048"/>
    <cellStyle name="常规 58 9 16" xfId="8050"/>
    <cellStyle name="常规 58 9 2" xfId="8052"/>
    <cellStyle name="常规 58 9 3" xfId="8055"/>
    <cellStyle name="常规 58 9 4" xfId="8058"/>
    <cellStyle name="常规 58 9 5" xfId="8061"/>
    <cellStyle name="常规 58 9 6" xfId="2227"/>
    <cellStyle name="常规 58 9 7" xfId="2230"/>
    <cellStyle name="常规 58 9 8" xfId="2234"/>
    <cellStyle name="常规 58 9 9" xfId="8064"/>
    <cellStyle name="常规 59" xfId="8066"/>
    <cellStyle name="常规 6" xfId="8068"/>
    <cellStyle name="常规 6 10" xfId="8069"/>
    <cellStyle name="常规 6 11" xfId="8070"/>
    <cellStyle name="常规 6 12" xfId="8071"/>
    <cellStyle name="常规 6 13" xfId="8072"/>
    <cellStyle name="常规 6 14" xfId="8074"/>
    <cellStyle name="常规 6 15" xfId="8076"/>
    <cellStyle name="常规 6 16" xfId="8078"/>
    <cellStyle name="常规 6 17" xfId="8080"/>
    <cellStyle name="常规 6 2" xfId="8083"/>
    <cellStyle name="常规 6 2 10" xfId="8085"/>
    <cellStyle name="常规 6 2 11" xfId="8086"/>
    <cellStyle name="常规 6 2 12" xfId="8087"/>
    <cellStyle name="常规 6 2 13" xfId="8088"/>
    <cellStyle name="常规 6 2 14" xfId="8089"/>
    <cellStyle name="常规 6 2 15" xfId="8090"/>
    <cellStyle name="常规 6 2 16" xfId="8091"/>
    <cellStyle name="常规 6 2 17" xfId="8092"/>
    <cellStyle name="常规 6 2 2" xfId="8093"/>
    <cellStyle name="常规 6 2 2 10" xfId="8094"/>
    <cellStyle name="常规 6 2 2 11" xfId="5144"/>
    <cellStyle name="常规 6 2 2 12" xfId="5246"/>
    <cellStyle name="常规 6 2 2 13" xfId="5248"/>
    <cellStyle name="常规 6 2 2 14" xfId="8095"/>
    <cellStyle name="常规 6 2 2 15" xfId="8096"/>
    <cellStyle name="常规 6 2 2 16" xfId="8097"/>
    <cellStyle name="常规 6 2 2 2" xfId="8099"/>
    <cellStyle name="常规 6 2 2 3" xfId="8100"/>
    <cellStyle name="常规 6 2 2 4" xfId="8101"/>
    <cellStyle name="常规 6 2 2 5" xfId="8102"/>
    <cellStyle name="常规 6 2 2 6" xfId="8103"/>
    <cellStyle name="常规 6 2 2 7" xfId="8104"/>
    <cellStyle name="常规 6 2 2 8" xfId="8105"/>
    <cellStyle name="常规 6 2 2 9" xfId="8106"/>
    <cellStyle name="常规 6 2 3" xfId="8107"/>
    <cellStyle name="常规 6 2 4" xfId="8108"/>
    <cellStyle name="常规 6 2 5" xfId="8109"/>
    <cellStyle name="常规 6 2 6" xfId="3602"/>
    <cellStyle name="常规 6 2 7" xfId="3605"/>
    <cellStyle name="常规 6 2 8" xfId="5549"/>
    <cellStyle name="常规 6 2 9" xfId="8110"/>
    <cellStyle name="常规 6 3" xfId="8111"/>
    <cellStyle name="常规 6 4" xfId="8112"/>
    <cellStyle name="常规 6 5" xfId="8113"/>
    <cellStyle name="常规 6 6" xfId="8114"/>
    <cellStyle name="常规 6 7" xfId="8115"/>
    <cellStyle name="常规 6 8" xfId="8116"/>
    <cellStyle name="常规 6 9" xfId="8117"/>
    <cellStyle name="常规 60" xfId="6848"/>
    <cellStyle name="常规 61" xfId="7043"/>
    <cellStyle name="常规 61 10" xfId="7045"/>
    <cellStyle name="常规 61 10 10" xfId="7047"/>
    <cellStyle name="常规 61 10 11" xfId="7049"/>
    <cellStyle name="常规 61 10 12" xfId="7051"/>
    <cellStyle name="常规 61 10 13" xfId="7053"/>
    <cellStyle name="常规 61 10 14" xfId="7055"/>
    <cellStyle name="常规 61 10 15" xfId="7057"/>
    <cellStyle name="常规 61 10 16" xfId="7059"/>
    <cellStyle name="常规 61 10 2" xfId="7061"/>
    <cellStyle name="常规 61 10 3" xfId="7064"/>
    <cellStyle name="常规 61 10 4" xfId="7067"/>
    <cellStyle name="常规 61 10 5" xfId="7070"/>
    <cellStyle name="常规 61 10 6" xfId="7073"/>
    <cellStyle name="常规 61 10 7" xfId="7076"/>
    <cellStyle name="常规 61 10 8" xfId="7078"/>
    <cellStyle name="常规 61 10 9" xfId="7080"/>
    <cellStyle name="常规 61 11" xfId="7082"/>
    <cellStyle name="常规 61 11 10" xfId="7084"/>
    <cellStyle name="常规 61 11 11" xfId="7086"/>
    <cellStyle name="常规 61 11 12" xfId="7088"/>
    <cellStyle name="常规 61 11 13" xfId="7090"/>
    <cellStyle name="常规 61 11 14" xfId="7092"/>
    <cellStyle name="常规 61 11 15" xfId="7094"/>
    <cellStyle name="常规 61 11 16" xfId="7096"/>
    <cellStyle name="常规 61 11 2" xfId="1943"/>
    <cellStyle name="常规 61 11 3" xfId="7099"/>
    <cellStyle name="常规 61 11 4" xfId="7101"/>
    <cellStyle name="常规 61 11 5" xfId="7104"/>
    <cellStyle name="常规 61 11 6" xfId="7107"/>
    <cellStyle name="常规 61 11 7" xfId="7110"/>
    <cellStyle name="常规 61 11 8" xfId="7113"/>
    <cellStyle name="常规 61 11 9" xfId="7116"/>
    <cellStyle name="常规 61 12" xfId="7120"/>
    <cellStyle name="常规 61 13" xfId="7122"/>
    <cellStyle name="常规 61 14" xfId="7124"/>
    <cellStyle name="常规 61 15" xfId="7127"/>
    <cellStyle name="常规 61 16" xfId="7131"/>
    <cellStyle name="常规 61 17" xfId="7135"/>
    <cellStyle name="常规 61 18" xfId="7139"/>
    <cellStyle name="常规 61 19" xfId="7143"/>
    <cellStyle name="常规 61 2" xfId="7146"/>
    <cellStyle name="常规 61 2 10" xfId="7148"/>
    <cellStyle name="常规 61 2 11" xfId="7151"/>
    <cellStyle name="常规 61 2 12" xfId="394"/>
    <cellStyle name="常规 61 2 13" xfId="7153"/>
    <cellStyle name="常规 61 2 14" xfId="7156"/>
    <cellStyle name="常规 61 2 15" xfId="7159"/>
    <cellStyle name="常规 61 2 16" xfId="7162"/>
    <cellStyle name="常规 61 2 2" xfId="7165"/>
    <cellStyle name="常规 61 2 3" xfId="7168"/>
    <cellStyle name="常规 61 2 4" xfId="7171"/>
    <cellStyle name="常规 61 2 5" xfId="7173"/>
    <cellStyle name="常规 61 2 6" xfId="7175"/>
    <cellStyle name="常规 61 2 7" xfId="7177"/>
    <cellStyle name="常规 61 2 8" xfId="7179"/>
    <cellStyle name="常规 61 2 9" xfId="7181"/>
    <cellStyle name="常规 61 20" xfId="7128"/>
    <cellStyle name="常规 61 21" xfId="7132"/>
    <cellStyle name="常规 61 22" xfId="7136"/>
    <cellStyle name="常规 61 23" xfId="7140"/>
    <cellStyle name="常规 61 24" xfId="7144"/>
    <cellStyle name="常规 61 25" xfId="7183"/>
    <cellStyle name="常规 61 26" xfId="7185"/>
    <cellStyle name="常规 61 3" xfId="7187"/>
    <cellStyle name="常规 61 3 10" xfId="7189"/>
    <cellStyle name="常规 61 3 11" xfId="7191"/>
    <cellStyle name="常规 61 3 12" xfId="7193"/>
    <cellStyle name="常规 61 3 13" xfId="7195"/>
    <cellStyle name="常规 61 3 14" xfId="7197"/>
    <cellStyle name="常规 61 3 15" xfId="7200"/>
    <cellStyle name="常规 61 3 16" xfId="7202"/>
    <cellStyle name="常规 61 3 2" xfId="7204"/>
    <cellStyle name="常规 61 3 3" xfId="7206"/>
    <cellStyle name="常规 61 3 4" xfId="7208"/>
    <cellStyle name="常规 61 3 5" xfId="7210"/>
    <cellStyle name="常规 61 3 6" xfId="7212"/>
    <cellStyle name="常规 61 3 7" xfId="7214"/>
    <cellStyle name="常规 61 3 8" xfId="7216"/>
    <cellStyle name="常规 61 3 9" xfId="7218"/>
    <cellStyle name="常规 61 4" xfId="7220"/>
    <cellStyle name="常规 61 4 10" xfId="7222"/>
    <cellStyle name="常规 61 4 11" xfId="7224"/>
    <cellStyle name="常规 61 4 12" xfId="7226"/>
    <cellStyle name="常规 61 4 13" xfId="7228"/>
    <cellStyle name="常规 61 4 14" xfId="7230"/>
    <cellStyle name="常规 61 4 15" xfId="7232"/>
    <cellStyle name="常规 61 4 16" xfId="7234"/>
    <cellStyle name="常规 61 4 2" xfId="5350"/>
    <cellStyle name="常规 61 4 3" xfId="7236"/>
    <cellStyle name="常规 61 4 4" xfId="7238"/>
    <cellStyle name="常规 61 4 5" xfId="7240"/>
    <cellStyle name="常规 61 4 6" xfId="7242"/>
    <cellStyle name="常规 61 4 7" xfId="7244"/>
    <cellStyle name="常规 61 4 8" xfId="7246"/>
    <cellStyle name="常规 61 4 9" xfId="7248"/>
    <cellStyle name="常规 61 5" xfId="7250"/>
    <cellStyle name="常规 61 5 10" xfId="7252"/>
    <cellStyle name="常规 61 5 11" xfId="7254"/>
    <cellStyle name="常规 61 5 12" xfId="7256"/>
    <cellStyle name="常规 61 5 13" xfId="7258"/>
    <cellStyle name="常规 61 5 14" xfId="7260"/>
    <cellStyle name="常规 61 5 15" xfId="7262"/>
    <cellStyle name="常规 61 5 16" xfId="7264"/>
    <cellStyle name="常规 61 5 2" xfId="7266"/>
    <cellStyle name="常规 61 5 3" xfId="7268"/>
    <cellStyle name="常规 61 5 4" xfId="7270"/>
    <cellStyle name="常规 61 5 5" xfId="7273"/>
    <cellStyle name="常规 61 5 6" xfId="7276"/>
    <cellStyle name="常规 61 5 7" xfId="7279"/>
    <cellStyle name="常规 61 5 8" xfId="7282"/>
    <cellStyle name="常规 61 5 9" xfId="7285"/>
    <cellStyle name="常规 61 6" xfId="7288"/>
    <cellStyle name="常规 61 6 10" xfId="7290"/>
    <cellStyle name="常规 61 6 11" xfId="7292"/>
    <cellStyle name="常规 61 6 12" xfId="7294"/>
    <cellStyle name="常规 61 6 13" xfId="7296"/>
    <cellStyle name="常规 61 6 14" xfId="7298"/>
    <cellStyle name="常规 61 6 15" xfId="7300"/>
    <cellStyle name="常规 61 6 16" xfId="7302"/>
    <cellStyle name="常规 61 6 2" xfId="7304"/>
    <cellStyle name="常规 61 6 3" xfId="7306"/>
    <cellStyle name="常规 61 6 4" xfId="7308"/>
    <cellStyle name="常规 61 6 5" xfId="7310"/>
    <cellStyle name="常规 61 6 6" xfId="7312"/>
    <cellStyle name="常规 61 6 7" xfId="7314"/>
    <cellStyle name="常规 61 6 8" xfId="7316"/>
    <cellStyle name="常规 61 6 9" xfId="7318"/>
    <cellStyle name="常规 61 7" xfId="7320"/>
    <cellStyle name="常规 61 7 10" xfId="4151"/>
    <cellStyle name="常规 61 7 11" xfId="4154"/>
    <cellStyle name="常规 61 7 12" xfId="7322"/>
    <cellStyle name="常规 61 7 13" xfId="3791"/>
    <cellStyle name="常规 61 7 14" xfId="3794"/>
    <cellStyle name="常规 61 7 15" xfId="3798"/>
    <cellStyle name="常规 61 7 16" xfId="7324"/>
    <cellStyle name="常规 61 7 2" xfId="7326"/>
    <cellStyle name="常规 61 7 3" xfId="7328"/>
    <cellStyle name="常规 61 7 4" xfId="7330"/>
    <cellStyle name="常规 61 7 5" xfId="7332"/>
    <cellStyle name="常规 61 7 6" xfId="7334"/>
    <cellStyle name="常规 61 7 7" xfId="7336"/>
    <cellStyle name="常规 61 7 8" xfId="7338"/>
    <cellStyle name="常规 61 7 9" xfId="7340"/>
    <cellStyle name="常规 61 8" xfId="7342"/>
    <cellStyle name="常规 61 8 10" xfId="2324"/>
    <cellStyle name="常规 61 8 11" xfId="2333"/>
    <cellStyle name="常规 61 8 12" xfId="7344"/>
    <cellStyle name="常规 61 8 13" xfId="7346"/>
    <cellStyle name="常规 61 8 14" xfId="7348"/>
    <cellStyle name="常规 61 8 15" xfId="7350"/>
    <cellStyle name="常规 61 8 16" xfId="7352"/>
    <cellStyle name="常规 61 8 2" xfId="7354"/>
    <cellStyle name="常规 61 8 3" xfId="7356"/>
    <cellStyle name="常规 61 8 4" xfId="7358"/>
    <cellStyle name="常规 61 8 5" xfId="7360"/>
    <cellStyle name="常规 61 8 6" xfId="1646"/>
    <cellStyle name="常规 61 8 7" xfId="1651"/>
    <cellStyle name="常规 61 8 8" xfId="1657"/>
    <cellStyle name="常规 61 8 9" xfId="1663"/>
    <cellStyle name="常规 61 9" xfId="7362"/>
    <cellStyle name="常规 61 9 10" xfId="7364"/>
    <cellStyle name="常规 61 9 11" xfId="7366"/>
    <cellStyle name="常规 61 9 12" xfId="7368"/>
    <cellStyle name="常规 61 9 13" xfId="7370"/>
    <cellStyle name="常规 61 9 14" xfId="7372"/>
    <cellStyle name="常规 61 9 15" xfId="7374"/>
    <cellStyle name="常规 61 9 16" xfId="7376"/>
    <cellStyle name="常规 61 9 2" xfId="7378"/>
    <cellStyle name="常规 61 9 3" xfId="7380"/>
    <cellStyle name="常规 61 9 4" xfId="7382"/>
    <cellStyle name="常规 61 9 5" xfId="7384"/>
    <cellStyle name="常规 61 9 6" xfId="1703"/>
    <cellStyle name="常规 61 9 7" xfId="1707"/>
    <cellStyle name="常规 61 9 8" xfId="1712"/>
    <cellStyle name="常规 61 9 9" xfId="7386"/>
    <cellStyle name="常规 62" xfId="7388"/>
    <cellStyle name="常规 62 10" xfId="7390"/>
    <cellStyle name="常规 62 10 10" xfId="7392"/>
    <cellStyle name="常规 62 10 11" xfId="7395"/>
    <cellStyle name="常规 62 10 12" xfId="7398"/>
    <cellStyle name="常规 62 10 13" xfId="7401"/>
    <cellStyle name="常规 62 10 14" xfId="7404"/>
    <cellStyle name="常规 62 10 15" xfId="7407"/>
    <cellStyle name="常规 62 10 16" xfId="7410"/>
    <cellStyle name="常规 62 10 2" xfId="7413"/>
    <cellStyle name="常规 62 10 3" xfId="7417"/>
    <cellStyle name="常规 62 10 4" xfId="7421"/>
    <cellStyle name="常规 62 10 5" xfId="7425"/>
    <cellStyle name="常规 62 10 6" xfId="7428"/>
    <cellStyle name="常规 62 10 7" xfId="7431"/>
    <cellStyle name="常规 62 10 8" xfId="7434"/>
    <cellStyle name="常规 62 10 9" xfId="7438"/>
    <cellStyle name="常规 62 11" xfId="7441"/>
    <cellStyle name="常规 62 11 10" xfId="7443"/>
    <cellStyle name="常规 62 11 11" xfId="7445"/>
    <cellStyle name="常规 62 11 12" xfId="7447"/>
    <cellStyle name="常规 62 11 13" xfId="7450"/>
    <cellStyle name="常规 62 11 14" xfId="7453"/>
    <cellStyle name="常规 62 11 15" xfId="7456"/>
    <cellStyle name="常规 62 11 16" xfId="7459"/>
    <cellStyle name="常规 62 11 2" xfId="7462"/>
    <cellStyle name="常规 62 11 3" xfId="7464"/>
    <cellStyle name="常规 62 11 4" xfId="7466"/>
    <cellStyle name="常规 62 11 5" xfId="7470"/>
    <cellStyle name="常规 62 11 6" xfId="7474"/>
    <cellStyle name="常规 62 11 7" xfId="7478"/>
    <cellStyle name="常规 62 11 8" xfId="7482"/>
    <cellStyle name="常规 62 11 9" xfId="7487"/>
    <cellStyle name="常规 62 12" xfId="7492"/>
    <cellStyle name="常规 62 13" xfId="7494"/>
    <cellStyle name="常规 62 14" xfId="7496"/>
    <cellStyle name="常规 62 15" xfId="7499"/>
    <cellStyle name="常规 62 16" xfId="7503"/>
    <cellStyle name="常规 62 17" xfId="4183"/>
    <cellStyle name="常规 62 18" xfId="4191"/>
    <cellStyle name="常规 62 19" xfId="4199"/>
    <cellStyle name="常规 62 2" xfId="7506"/>
    <cellStyle name="常规 62 2 10" xfId="7509"/>
    <cellStyle name="常规 62 2 11" xfId="7512"/>
    <cellStyle name="常规 62 2 12" xfId="7515"/>
    <cellStyle name="常规 62 2 13" xfId="7518"/>
    <cellStyle name="常规 62 2 14" xfId="7521"/>
    <cellStyle name="常规 62 2 15" xfId="7524"/>
    <cellStyle name="常规 62 2 16" xfId="7526"/>
    <cellStyle name="常规 62 2 2" xfId="7528"/>
    <cellStyle name="常规 62 2 3" xfId="7530"/>
    <cellStyle name="常规 62 2 4" xfId="7532"/>
    <cellStyle name="常规 62 2 5" xfId="7534"/>
    <cellStyle name="常规 62 2 6" xfId="7536"/>
    <cellStyle name="常规 62 2 7" xfId="7538"/>
    <cellStyle name="常规 62 2 8" xfId="7540"/>
    <cellStyle name="常规 62 2 9" xfId="7543"/>
    <cellStyle name="常规 62 20" xfId="7500"/>
    <cellStyle name="常规 62 21" xfId="7504"/>
    <cellStyle name="常规 62 22" xfId="4184"/>
    <cellStyle name="常规 62 23" xfId="4192"/>
    <cellStyle name="常规 62 24" xfId="4200"/>
    <cellStyle name="常规 62 25" xfId="7546"/>
    <cellStyle name="常规 62 26" xfId="7548"/>
    <cellStyle name="常规 62 3" xfId="7550"/>
    <cellStyle name="常规 62 3 10" xfId="7553"/>
    <cellStyle name="常规 62 3 11" xfId="7556"/>
    <cellStyle name="常规 62 3 12" xfId="7559"/>
    <cellStyle name="常规 62 3 13" xfId="5699"/>
    <cellStyle name="常规 62 3 14" xfId="5702"/>
    <cellStyle name="常规 62 3 15" xfId="5706"/>
    <cellStyle name="常规 62 3 16" xfId="7561"/>
    <cellStyle name="常规 62 3 2" xfId="7565"/>
    <cellStyle name="常规 62 3 3" xfId="7567"/>
    <cellStyle name="常规 62 3 4" xfId="7570"/>
    <cellStyle name="常规 62 3 5" xfId="7572"/>
    <cellStyle name="常规 62 3 6" xfId="7574"/>
    <cellStyle name="常规 62 3 7" xfId="7576"/>
    <cellStyle name="常规 62 3 8" xfId="7579"/>
    <cellStyle name="常规 62 3 9" xfId="7583"/>
    <cellStyle name="常规 62 4" xfId="5858"/>
    <cellStyle name="常规 62 4 10" xfId="7587"/>
    <cellStyle name="常规 62 4 11" xfId="7590"/>
    <cellStyle name="常规 62 4 12" xfId="7593"/>
    <cellStyle name="常规 62 4 13" xfId="7596"/>
    <cellStyle name="常规 62 4 14" xfId="7599"/>
    <cellStyle name="常规 62 4 15" xfId="7602"/>
    <cellStyle name="常规 62 4 16" xfId="7607"/>
    <cellStyle name="常规 62 4 2" xfId="7611"/>
    <cellStyle name="常规 62 4 3" xfId="7613"/>
    <cellStyle name="常规 62 4 4" xfId="7615"/>
    <cellStyle name="常规 62 4 5" xfId="7617"/>
    <cellStyle name="常规 62 4 6" xfId="7619"/>
    <cellStyle name="常规 62 4 7" xfId="7621"/>
    <cellStyle name="常规 62 4 8" xfId="7623"/>
    <cellStyle name="常规 62 4 9" xfId="7626"/>
    <cellStyle name="常规 62 5" xfId="7629"/>
    <cellStyle name="常规 62 5 10" xfId="7631"/>
    <cellStyle name="常规 62 5 11" xfId="7633"/>
    <cellStyle name="常规 62 5 12" xfId="7636"/>
    <cellStyle name="常规 62 5 13" xfId="3905"/>
    <cellStyle name="常规 62 5 14" xfId="3915"/>
    <cellStyle name="常规 62 5 15" xfId="3922"/>
    <cellStyle name="常规 62 5 16" xfId="3929"/>
    <cellStyle name="常规 62 5 2" xfId="7639"/>
    <cellStyle name="常规 62 5 3" xfId="7642"/>
    <cellStyle name="常规 62 5 4" xfId="7645"/>
    <cellStyle name="常规 62 5 5" xfId="7648"/>
    <cellStyle name="常规 62 5 6" xfId="7651"/>
    <cellStyle name="常规 62 5 7" xfId="7654"/>
    <cellStyle name="常规 62 5 8" xfId="7657"/>
    <cellStyle name="常规 62 5 9" xfId="7661"/>
    <cellStyle name="常规 62 6" xfId="7664"/>
    <cellStyle name="常规 62 6 10" xfId="5157"/>
    <cellStyle name="常规 62 6 11" xfId="5160"/>
    <cellStyle name="常规 62 6 12" xfId="5163"/>
    <cellStyle name="常规 62 6 13" xfId="7666"/>
    <cellStyle name="常规 62 6 14" xfId="7668"/>
    <cellStyle name="常规 62 6 15" xfId="7670"/>
    <cellStyle name="常规 62 6 16" xfId="7673"/>
    <cellStyle name="常规 62 6 2" xfId="2328"/>
    <cellStyle name="常规 62 6 3" xfId="2337"/>
    <cellStyle name="常规 62 6 4" xfId="7675"/>
    <cellStyle name="常规 62 6 5" xfId="7677"/>
    <cellStyle name="常规 62 6 6" xfId="7679"/>
    <cellStyle name="常规 62 6 7" xfId="7682"/>
    <cellStyle name="常规 62 6 8" xfId="7684"/>
    <cellStyle name="常规 62 6 9" xfId="7687"/>
    <cellStyle name="常规 62 7" xfId="7690"/>
    <cellStyle name="常规 62 7 10" xfId="7692"/>
    <cellStyle name="常规 62 7 11" xfId="7694"/>
    <cellStyle name="常规 62 7 12" xfId="7696"/>
    <cellStyle name="常规 62 7 13" xfId="7698"/>
    <cellStyle name="常规 62 7 14" xfId="7700"/>
    <cellStyle name="常规 62 7 15" xfId="7702"/>
    <cellStyle name="常规 62 7 16" xfId="7704"/>
    <cellStyle name="常规 62 7 2" xfId="7706"/>
    <cellStyle name="常规 62 7 3" xfId="7708"/>
    <cellStyle name="常规 62 7 4" xfId="7710"/>
    <cellStyle name="常规 62 7 5" xfId="7712"/>
    <cellStyle name="常规 62 7 6" xfId="7714"/>
    <cellStyle name="常规 62 7 7" xfId="7716"/>
    <cellStyle name="常规 62 7 8" xfId="7718"/>
    <cellStyle name="常规 62 7 9" xfId="7721"/>
    <cellStyle name="常规 62 8" xfId="7724"/>
    <cellStyle name="常规 62 8 10" xfId="7726"/>
    <cellStyle name="常规 62 8 11" xfId="7729"/>
    <cellStyle name="常规 62 8 12" xfId="7732"/>
    <cellStyle name="常规 62 8 13" xfId="7735"/>
    <cellStyle name="常规 62 8 14" xfId="7738"/>
    <cellStyle name="常规 62 8 15" xfId="7741"/>
    <cellStyle name="常规 62 8 16" xfId="7744"/>
    <cellStyle name="常规 62 8 2" xfId="7747"/>
    <cellStyle name="常规 62 8 3" xfId="7749"/>
    <cellStyle name="常规 62 8 4" xfId="7751"/>
    <cellStyle name="常规 62 8 5" xfId="7753"/>
    <cellStyle name="常规 62 8 6" xfId="1949"/>
    <cellStyle name="常规 62 8 7" xfId="1967"/>
    <cellStyle name="常规 62 8 8" xfId="1972"/>
    <cellStyle name="常规 62 8 9" xfId="1977"/>
    <cellStyle name="常规 62 9" xfId="7755"/>
    <cellStyle name="常规 62 9 10" xfId="7757"/>
    <cellStyle name="常规 62 9 11" xfId="7759"/>
    <cellStyle name="常规 62 9 12" xfId="7761"/>
    <cellStyle name="常规 62 9 13" xfId="7763"/>
    <cellStyle name="常规 62 9 14" xfId="7765"/>
    <cellStyle name="常规 62 9 15" xfId="7767"/>
    <cellStyle name="常规 62 9 16" xfId="7769"/>
    <cellStyle name="常规 62 9 2" xfId="7771"/>
    <cellStyle name="常规 62 9 3" xfId="7773"/>
    <cellStyle name="常规 62 9 4" xfId="7775"/>
    <cellStyle name="常规 62 9 5" xfId="7777"/>
    <cellStyle name="常规 62 9 6" xfId="2002"/>
    <cellStyle name="常规 62 9 7" xfId="2005"/>
    <cellStyle name="常规 62 9 8" xfId="2008"/>
    <cellStyle name="常规 62 9 9" xfId="7779"/>
    <cellStyle name="常规 63" xfId="7781"/>
    <cellStyle name="常规 63 10" xfId="7783"/>
    <cellStyle name="常规 63 10 10" xfId="7785"/>
    <cellStyle name="常规 63 10 11" xfId="7788"/>
    <cellStyle name="常规 63 10 12" xfId="7791"/>
    <cellStyle name="常规 63 10 13" xfId="7794"/>
    <cellStyle name="常规 63 10 14" xfId="7797"/>
    <cellStyle name="常规 63 10 15" xfId="7800"/>
    <cellStyle name="常规 63 10 16" xfId="7803"/>
    <cellStyle name="常规 63 10 2" xfId="7806"/>
    <cellStyle name="常规 63 10 3" xfId="7809"/>
    <cellStyle name="常规 63 10 4" xfId="7812"/>
    <cellStyle name="常规 63 10 5" xfId="7815"/>
    <cellStyle name="常规 63 10 6" xfId="7817"/>
    <cellStyle name="常规 63 10 7" xfId="7819"/>
    <cellStyle name="常规 63 10 8" xfId="7822"/>
    <cellStyle name="常规 63 10 9" xfId="7825"/>
    <cellStyle name="常规 63 11" xfId="7828"/>
    <cellStyle name="常规 63 11 10" xfId="7830"/>
    <cellStyle name="常规 63 11 11" xfId="7834"/>
    <cellStyle name="常规 63 11 12" xfId="7837"/>
    <cellStyle name="常规 63 11 13" xfId="7840"/>
    <cellStyle name="常规 63 11 14" xfId="7843"/>
    <cellStyle name="常规 63 11 15" xfId="7846"/>
    <cellStyle name="常规 63 11 16" xfId="7849"/>
    <cellStyle name="常规 63 11 2" xfId="7852"/>
    <cellStyle name="常规 63 11 3" xfId="7854"/>
    <cellStyle name="常规 63 11 4" xfId="7856"/>
    <cellStyle name="常规 63 11 5" xfId="4872"/>
    <cellStyle name="常规 63 11 6" xfId="7858"/>
    <cellStyle name="常规 63 11 7" xfId="7860"/>
    <cellStyle name="常规 63 11 8" xfId="7862"/>
    <cellStyle name="常规 63 11 9" xfId="7864"/>
    <cellStyle name="常规 63 12" xfId="7866"/>
    <cellStyle name="常规 63 13" xfId="7868"/>
    <cellStyle name="常规 63 14" xfId="7870"/>
    <cellStyle name="常规 63 15" xfId="7873"/>
    <cellStyle name="常规 63 16" xfId="7877"/>
    <cellStyle name="常规 63 17" xfId="1264"/>
    <cellStyle name="常规 63 18" xfId="4221"/>
    <cellStyle name="常规 63 19" xfId="4226"/>
    <cellStyle name="常规 63 2" xfId="7880"/>
    <cellStyle name="常规 63 2 10" xfId="42"/>
    <cellStyle name="常规 63 2 11" xfId="699"/>
    <cellStyle name="常规 63 2 12" xfId="704"/>
    <cellStyle name="常规 63 2 13" xfId="741"/>
    <cellStyle name="常规 63 2 14" xfId="770"/>
    <cellStyle name="常规 63 2 15" xfId="804"/>
    <cellStyle name="常规 63 2 16" xfId="840"/>
    <cellStyle name="常规 63 2 2" xfId="7882"/>
    <cellStyle name="常规 63 2 3" xfId="7885"/>
    <cellStyle name="常规 63 2 4" xfId="7888"/>
    <cellStyle name="常规 63 2 5" xfId="7891"/>
    <cellStyle name="常规 63 2 6" xfId="7894"/>
    <cellStyle name="常规 63 2 7" xfId="7897"/>
    <cellStyle name="常规 63 2 8" xfId="7900"/>
    <cellStyle name="常规 63 2 9" xfId="7903"/>
    <cellStyle name="常规 63 20" xfId="7874"/>
    <cellStyle name="常规 63 21" xfId="7878"/>
    <cellStyle name="常规 63 22" xfId="1263"/>
    <cellStyle name="常规 63 23" xfId="4222"/>
    <cellStyle name="常规 63 24" xfId="4227"/>
    <cellStyle name="常规 63 25" xfId="7906"/>
    <cellStyle name="常规 63 26" xfId="7908"/>
    <cellStyle name="常规 63 3" xfId="7910"/>
    <cellStyle name="常规 63 3 10" xfId="1040"/>
    <cellStyle name="常规 63 3 11" xfId="1076"/>
    <cellStyle name="常规 63 3 12" xfId="1103"/>
    <cellStyle name="常规 63 3 13" xfId="1124"/>
    <cellStyle name="常规 63 3 14" xfId="1149"/>
    <cellStyle name="常规 63 3 15" xfId="1179"/>
    <cellStyle name="常规 63 3 16" xfId="433"/>
    <cellStyle name="常规 63 3 2" xfId="7912"/>
    <cellStyle name="常规 63 3 3" xfId="7914"/>
    <cellStyle name="常规 63 3 4" xfId="7916"/>
    <cellStyle name="常规 63 3 5" xfId="7918"/>
    <cellStyle name="常规 63 3 6" xfId="7920"/>
    <cellStyle name="常规 63 3 7" xfId="7922"/>
    <cellStyle name="常规 63 3 8" xfId="7925"/>
    <cellStyle name="常规 63 3 9" xfId="7928"/>
    <cellStyle name="常规 63 4" xfId="7931"/>
    <cellStyle name="常规 63 4 10" xfId="1269"/>
    <cellStyle name="常规 63 4 11" xfId="1283"/>
    <cellStyle name="常规 63 4 12" xfId="1300"/>
    <cellStyle name="常规 63 4 13" xfId="1321"/>
    <cellStyle name="常规 63 4 14" xfId="1375"/>
    <cellStyle name="常规 63 4 15" xfId="1388"/>
    <cellStyle name="常规 63 4 16" xfId="1423"/>
    <cellStyle name="常规 63 4 2" xfId="7933"/>
    <cellStyle name="常规 63 4 3" xfId="7935"/>
    <cellStyle name="常规 63 4 4" xfId="7937"/>
    <cellStyle name="常规 63 4 5" xfId="7939"/>
    <cellStyle name="常规 63 4 6" xfId="7941"/>
    <cellStyle name="常规 63 4 7" xfId="7943"/>
    <cellStyle name="常规 63 4 8" xfId="7945"/>
    <cellStyle name="常规 63 4 9" xfId="7947"/>
    <cellStyle name="常规 63 5" xfId="7949"/>
    <cellStyle name="常规 63 5 10" xfId="1522"/>
    <cellStyle name="常规 63 5 11" xfId="1532"/>
    <cellStyle name="常规 63 5 12" xfId="1551"/>
    <cellStyle name="常规 63 5 13" xfId="1555"/>
    <cellStyle name="常规 63 5 14" xfId="1590"/>
    <cellStyle name="常规 63 5 15" xfId="87"/>
    <cellStyle name="常规 63 5 16" xfId="1614"/>
    <cellStyle name="常规 63 5 2" xfId="6950"/>
    <cellStyle name="常规 63 5 3" xfId="6953"/>
    <cellStyle name="常规 63 5 4" xfId="6956"/>
    <cellStyle name="常规 63 5 5" xfId="7951"/>
    <cellStyle name="常规 63 5 6" xfId="7953"/>
    <cellStyle name="常规 63 5 7" xfId="7956"/>
    <cellStyle name="常规 63 5 8" xfId="7959"/>
    <cellStyle name="常规 63 5 9" xfId="7962"/>
    <cellStyle name="常规 63 6" xfId="7965"/>
    <cellStyle name="常规 63 6 10" xfId="1790"/>
    <cellStyle name="常规 63 6 11" xfId="1811"/>
    <cellStyle name="常规 63 6 12" xfId="1823"/>
    <cellStyle name="常规 63 6 13" xfId="111"/>
    <cellStyle name="常规 63 6 14" xfId="1856"/>
    <cellStyle name="常规 63 6 15" xfId="1877"/>
    <cellStyle name="常规 63 6 16" xfId="1902"/>
    <cellStyle name="常规 63 6 2" xfId="7967"/>
    <cellStyle name="常规 63 6 3" xfId="7969"/>
    <cellStyle name="常规 63 6 4" xfId="7971"/>
    <cellStyle name="常规 63 6 5" xfId="7973"/>
    <cellStyle name="常规 63 6 6" xfId="7975"/>
    <cellStyle name="常规 63 6 7" xfId="7977"/>
    <cellStyle name="常规 63 6 8" xfId="7979"/>
    <cellStyle name="常规 63 6 9" xfId="7981"/>
    <cellStyle name="常规 63 7" xfId="7983"/>
    <cellStyle name="常规 63 7 10" xfId="5656"/>
    <cellStyle name="常规 63 7 11" xfId="5660"/>
    <cellStyle name="常规 63 7 12" xfId="5664"/>
    <cellStyle name="常规 63 7 13" xfId="5676"/>
    <cellStyle name="常规 63 7 14" xfId="7985"/>
    <cellStyle name="常规 63 7 15" xfId="7987"/>
    <cellStyle name="常规 63 7 16" xfId="7989"/>
    <cellStyle name="常规 63 7 2" xfId="7991"/>
    <cellStyle name="常规 63 7 3" xfId="7994"/>
    <cellStyle name="常规 63 7 4" xfId="7997"/>
    <cellStyle name="常规 63 7 5" xfId="8000"/>
    <cellStyle name="常规 63 7 6" xfId="8003"/>
    <cellStyle name="常规 63 7 7" xfId="8006"/>
    <cellStyle name="常规 63 7 8" xfId="8009"/>
    <cellStyle name="常规 63 7 9" xfId="8012"/>
    <cellStyle name="常规 63 8" xfId="8015"/>
    <cellStyle name="常规 63 8 10" xfId="8017"/>
    <cellStyle name="常规 63 8 11" xfId="8019"/>
    <cellStyle name="常规 63 8 12" xfId="8021"/>
    <cellStyle name="常规 63 8 13" xfId="8023"/>
    <cellStyle name="常规 63 8 14" xfId="8025"/>
    <cellStyle name="常规 63 8 15" xfId="8027"/>
    <cellStyle name="常规 63 8 16" xfId="5614"/>
    <cellStyle name="常规 63 8 2" xfId="8029"/>
    <cellStyle name="常规 63 8 3" xfId="8031"/>
    <cellStyle name="常规 63 8 4" xfId="8033"/>
    <cellStyle name="常规 63 8 5" xfId="8035"/>
    <cellStyle name="常规 63 8 6" xfId="2182"/>
    <cellStyle name="常规 63 8 7" xfId="2190"/>
    <cellStyle name="常规 63 8 8" xfId="2195"/>
    <cellStyle name="常规 63 8 9" xfId="2200"/>
    <cellStyle name="常规 63 9" xfId="8037"/>
    <cellStyle name="常规 63 9 10" xfId="8039"/>
    <cellStyle name="常规 63 9 11" xfId="8041"/>
    <cellStyle name="常规 63 9 12" xfId="8043"/>
    <cellStyle name="常规 63 9 13" xfId="8045"/>
    <cellStyle name="常规 63 9 14" xfId="8047"/>
    <cellStyle name="常规 63 9 15" xfId="8049"/>
    <cellStyle name="常规 63 9 16" xfId="8051"/>
    <cellStyle name="常规 63 9 2" xfId="8053"/>
    <cellStyle name="常规 63 9 3" xfId="8056"/>
    <cellStyle name="常规 63 9 4" xfId="8059"/>
    <cellStyle name="常规 63 9 5" xfId="8062"/>
    <cellStyle name="常规 63 9 6" xfId="2226"/>
    <cellStyle name="常规 63 9 7" xfId="2229"/>
    <cellStyle name="常规 63 9 8" xfId="2233"/>
    <cellStyle name="常规 63 9 9" xfId="8065"/>
    <cellStyle name="常规 64" xfId="8067"/>
    <cellStyle name="常规 64 10" xfId="8118"/>
    <cellStyle name="常规 64 10 10" xfId="8119"/>
    <cellStyle name="常规 64 10 11" xfId="8120"/>
    <cellStyle name="常规 64 10 12" xfId="8121"/>
    <cellStyle name="常规 64 10 13" xfId="8122"/>
    <cellStyle name="常规 64 10 14" xfId="8123"/>
    <cellStyle name="常规 64 10 15" xfId="8124"/>
    <cellStyle name="常规 64 10 16" xfId="8125"/>
    <cellStyle name="常规 64 10 2" xfId="8126"/>
    <cellStyle name="常规 64 10 3" xfId="8128"/>
    <cellStyle name="常规 64 10 4" xfId="8130"/>
    <cellStyle name="常规 64 10 5" xfId="8132"/>
    <cellStyle name="常规 64 10 6" xfId="8133"/>
    <cellStyle name="常规 64 10 7" xfId="5207"/>
    <cellStyle name="常规 64 10 8" xfId="8134"/>
    <cellStyle name="常规 64 10 9" xfId="8135"/>
    <cellStyle name="常规 64 11" xfId="8136"/>
    <cellStyle name="常规 64 11 10" xfId="8137"/>
    <cellStyle name="常规 64 11 11" xfId="8138"/>
    <cellStyle name="常规 64 11 12" xfId="8140"/>
    <cellStyle name="常规 64 11 13" xfId="8142"/>
    <cellStyle name="常规 64 11 14" xfId="8144"/>
    <cellStyle name="常规 64 11 15" xfId="8146"/>
    <cellStyle name="常规 64 11 16" xfId="8148"/>
    <cellStyle name="常规 64 11 2" xfId="8150"/>
    <cellStyle name="常规 64 11 3" xfId="8151"/>
    <cellStyle name="常规 64 11 4" xfId="8152"/>
    <cellStyle name="常规 64 11 5" xfId="8153"/>
    <cellStyle name="常规 64 11 6" xfId="8154"/>
    <cellStyle name="常规 64 11 7" xfId="8155"/>
    <cellStyle name="常规 64 11 8" xfId="8156"/>
    <cellStyle name="常规 64 11 9" xfId="8158"/>
    <cellStyle name="常规 64 12" xfId="8160"/>
    <cellStyle name="常规 64 13" xfId="8161"/>
    <cellStyle name="常规 64 14" xfId="8162"/>
    <cellStyle name="常规 64 15" xfId="8163"/>
    <cellStyle name="常规 64 16" xfId="8165"/>
    <cellStyle name="常规 64 17" xfId="8167"/>
    <cellStyle name="常规 64 18" xfId="8169"/>
    <cellStyle name="常规 64 19" xfId="8171"/>
    <cellStyle name="常规 64 2" xfId="8173"/>
    <cellStyle name="常规 64 2 10" xfId="8175"/>
    <cellStyle name="常规 64 2 11" xfId="8176"/>
    <cellStyle name="常规 64 2 12" xfId="8177"/>
    <cellStyle name="常规 64 2 13" xfId="8178"/>
    <cellStyle name="常规 64 2 14" xfId="8179"/>
    <cellStyle name="常规 64 2 15" xfId="8180"/>
    <cellStyle name="常规 64 2 16" xfId="8181"/>
    <cellStyle name="常规 64 2 2" xfId="8182"/>
    <cellStyle name="常规 64 2 3" xfId="3041"/>
    <cellStyle name="常规 64 2 4" xfId="3056"/>
    <cellStyle name="常规 64 2 5" xfId="3067"/>
    <cellStyle name="常规 64 2 6" xfId="3074"/>
    <cellStyle name="常规 64 2 7" xfId="3081"/>
    <cellStyle name="常规 64 2 8" xfId="3085"/>
    <cellStyle name="常规 64 2 9" xfId="3092"/>
    <cellStyle name="常规 64 20" xfId="8164"/>
    <cellStyle name="常规 64 21" xfId="8166"/>
    <cellStyle name="常规 64 22" xfId="8168"/>
    <cellStyle name="常规 64 23" xfId="8170"/>
    <cellStyle name="常规 64 24" xfId="8172"/>
    <cellStyle name="常规 64 25" xfId="8185"/>
    <cellStyle name="常规 64 26" xfId="8186"/>
    <cellStyle name="常规 64 3" xfId="8187"/>
    <cellStyle name="常规 64 3 10" xfId="8189"/>
    <cellStyle name="常规 64 3 11" xfId="8190"/>
    <cellStyle name="常规 64 3 12" xfId="8191"/>
    <cellStyle name="常规 64 3 13" xfId="8193"/>
    <cellStyle name="常规 64 3 14" xfId="8195"/>
    <cellStyle name="常规 64 3 15" xfId="8197"/>
    <cellStyle name="常规 64 3 16" xfId="4818"/>
    <cellStyle name="常规 64 3 2" xfId="8200"/>
    <cellStyle name="常规 64 3 3" xfId="8201"/>
    <cellStyle name="常规 64 3 4" xfId="8202"/>
    <cellStyle name="常规 64 3 5" xfId="8203"/>
    <cellStyle name="常规 64 3 6" xfId="8204"/>
    <cellStyle name="常规 64 3 7" xfId="8205"/>
    <cellStyle name="常规 64 3 8" xfId="8206"/>
    <cellStyle name="常规 64 3 9" xfId="8207"/>
    <cellStyle name="常规 64 4" xfId="8208"/>
    <cellStyle name="常规 64 4 10" xfId="8210"/>
    <cellStyle name="常规 64 4 11" xfId="8211"/>
    <cellStyle name="常规 64 4 12" xfId="8212"/>
    <cellStyle name="常规 64 4 13" xfId="8213"/>
    <cellStyle name="常规 64 4 14" xfId="57"/>
    <cellStyle name="常规 64 4 15" xfId="8214"/>
    <cellStyle name="常规 64 4 16" xfId="8217"/>
    <cellStyle name="常规 64 4 2" xfId="8220"/>
    <cellStyle name="常规 64 4 3" xfId="8221"/>
    <cellStyle name="常规 64 4 4" xfId="8222"/>
    <cellStyle name="常规 64 4 5" xfId="8223"/>
    <cellStyle name="常规 64 4 6" xfId="8224"/>
    <cellStyle name="常规 64 4 7" xfId="8225"/>
    <cellStyle name="常规 64 4 8" xfId="8226"/>
    <cellStyle name="常规 64 4 9" xfId="8227"/>
    <cellStyle name="常规 64 5" xfId="8228"/>
    <cellStyle name="常规 64 5 10" xfId="8230"/>
    <cellStyle name="常规 64 5 11" xfId="8231"/>
    <cellStyle name="常规 64 5 12" xfId="8232"/>
    <cellStyle name="常规 64 5 13" xfId="8233"/>
    <cellStyle name="常规 64 5 14" xfId="8234"/>
    <cellStyle name="常规 64 5 15" xfId="8235"/>
    <cellStyle name="常规 64 5 16" xfId="8236"/>
    <cellStyle name="常规 64 5 2" xfId="8237"/>
    <cellStyle name="常规 64 5 3" xfId="8238"/>
    <cellStyle name="常规 64 5 4" xfId="8239"/>
    <cellStyle name="常规 64 5 5" xfId="8240"/>
    <cellStyle name="常规 64 5 6" xfId="8241"/>
    <cellStyle name="常规 64 5 7" xfId="8242"/>
    <cellStyle name="常规 64 5 8" xfId="8243"/>
    <cellStyle name="常规 64 5 9" xfId="8244"/>
    <cellStyle name="常规 64 6" xfId="8245"/>
    <cellStyle name="常规 64 6 10" xfId="8247"/>
    <cellStyle name="常规 64 6 11" xfId="8249"/>
    <cellStyle name="常规 64 6 12" xfId="8251"/>
    <cellStyle name="常规 64 6 13" xfId="8253"/>
    <cellStyle name="常规 64 6 14" xfId="8255"/>
    <cellStyle name="常规 64 6 15" xfId="8257"/>
    <cellStyle name="常规 64 6 16" xfId="8258"/>
    <cellStyle name="常规 64 6 2" xfId="8259"/>
    <cellStyle name="常规 64 6 3" xfId="8260"/>
    <cellStyle name="常规 64 6 4" xfId="8261"/>
    <cellStyle name="常规 64 6 5" xfId="8262"/>
    <cellStyle name="常规 64 6 6" xfId="8263"/>
    <cellStyle name="常规 64 6 7" xfId="8264"/>
    <cellStyle name="常规 64 6 8" xfId="8265"/>
    <cellStyle name="常规 64 6 9" xfId="8266"/>
    <cellStyle name="常规 64 7" xfId="8267"/>
    <cellStyle name="常规 64 7 10" xfId="4995"/>
    <cellStyle name="常规 64 7 11" xfId="4999"/>
    <cellStyle name="常规 64 7 12" xfId="4177"/>
    <cellStyle name="常规 64 7 13" xfId="8269"/>
    <cellStyle name="常规 64 7 14" xfId="8272"/>
    <cellStyle name="常规 64 7 15" xfId="8273"/>
    <cellStyle name="常规 64 7 16" xfId="8274"/>
    <cellStyle name="常规 64 7 2" xfId="8275"/>
    <cellStyle name="常规 64 7 3" xfId="199"/>
    <cellStyle name="常规 64 7 4" xfId="268"/>
    <cellStyle name="常规 64 7 5" xfId="217"/>
    <cellStyle name="常规 64 7 6" xfId="241"/>
    <cellStyle name="常规 64 7 7" xfId="2357"/>
    <cellStyle name="常规 64 7 8" xfId="2374"/>
    <cellStyle name="常规 64 7 9" xfId="2399"/>
    <cellStyle name="常规 64 8" xfId="8277"/>
    <cellStyle name="常规 64 8 10" xfId="8278"/>
    <cellStyle name="常规 64 8 11" xfId="8279"/>
    <cellStyle name="常规 64 8 12" xfId="8280"/>
    <cellStyle name="常规 64 8 13" xfId="8281"/>
    <cellStyle name="常规 64 8 14" xfId="8282"/>
    <cellStyle name="常规 64 8 15" xfId="8283"/>
    <cellStyle name="常规 64 8 16" xfId="8284"/>
    <cellStyle name="常规 64 8 2" xfId="8285"/>
    <cellStyle name="常规 64 8 3" xfId="74"/>
    <cellStyle name="常规 64 8 4" xfId="251"/>
    <cellStyle name="常规 64 8 5" xfId="258"/>
    <cellStyle name="常规 64 8 6" xfId="8286"/>
    <cellStyle name="常规 64 8 7" xfId="8287"/>
    <cellStyle name="常规 64 8 8" xfId="8288"/>
    <cellStyle name="常规 64 8 9" xfId="8289"/>
    <cellStyle name="常规 64 9" xfId="8290"/>
    <cellStyle name="常规 64 9 10" xfId="8291"/>
    <cellStyle name="常规 64 9 11" xfId="8293"/>
    <cellStyle name="常规 64 9 12" xfId="8294"/>
    <cellStyle name="常规 64 9 13" xfId="8295"/>
    <cellStyle name="常规 64 9 14" xfId="8296"/>
    <cellStyle name="常规 64 9 15" xfId="8297"/>
    <cellStyle name="常规 64 9 16" xfId="8298"/>
    <cellStyle name="常规 64 9 2" xfId="8299"/>
    <cellStyle name="常规 64 9 3" xfId="284"/>
    <cellStyle name="常规 64 9 4" xfId="288"/>
    <cellStyle name="常规 64 9 5" xfId="291"/>
    <cellStyle name="常规 64 9 6" xfId="8300"/>
    <cellStyle name="常规 64 9 7" xfId="8301"/>
    <cellStyle name="常规 64 9 8" xfId="8302"/>
    <cellStyle name="常规 64 9 9" xfId="8303"/>
    <cellStyle name="常规 65" xfId="8304"/>
    <cellStyle name="常规 65 10" xfId="8306"/>
    <cellStyle name="常规 65 10 10" xfId="2593"/>
    <cellStyle name="常规 65 10 11" xfId="2595"/>
    <cellStyle name="常规 65 10 12" xfId="2599"/>
    <cellStyle name="常规 65 10 13" xfId="3103"/>
    <cellStyle name="常规 65 10 14" xfId="8307"/>
    <cellStyle name="常规 65 10 15" xfId="8308"/>
    <cellStyle name="常规 65 10 16" xfId="8309"/>
    <cellStyle name="常规 65 10 2" xfId="8310"/>
    <cellStyle name="常规 65 10 3" xfId="8312"/>
    <cellStyle name="常规 65 10 4" xfId="8314"/>
    <cellStyle name="常规 65 10 5" xfId="8316"/>
    <cellStyle name="常规 65 10 6" xfId="8317"/>
    <cellStyle name="常规 65 10 7" xfId="8318"/>
    <cellStyle name="常规 65 10 8" xfId="8319"/>
    <cellStyle name="常规 65 10 9" xfId="8320"/>
    <cellStyle name="常规 65 11" xfId="8321"/>
    <cellStyle name="常规 65 11 10" xfId="8322"/>
    <cellStyle name="常规 65 11 11" xfId="5515"/>
    <cellStyle name="常规 65 11 12" xfId="8323"/>
    <cellStyle name="常规 65 11 13" xfId="5467"/>
    <cellStyle name="常规 65 11 14" xfId="5469"/>
    <cellStyle name="常规 65 11 15" xfId="5471"/>
    <cellStyle name="常规 65 11 16" xfId="8324"/>
    <cellStyle name="常规 65 11 2" xfId="8325"/>
    <cellStyle name="常规 65 11 3" xfId="8326"/>
    <cellStyle name="常规 65 11 4" xfId="8327"/>
    <cellStyle name="常规 65 11 5" xfId="8328"/>
    <cellStyle name="常规 65 11 6" xfId="8329"/>
    <cellStyle name="常规 65 11 7" xfId="8331"/>
    <cellStyle name="常规 65 11 8" xfId="8333"/>
    <cellStyle name="常规 65 11 9" xfId="8335"/>
    <cellStyle name="常规 65 12" xfId="8337"/>
    <cellStyle name="常规 65 13" xfId="8338"/>
    <cellStyle name="常规 65 14" xfId="8339"/>
    <cellStyle name="常规 65 15" xfId="8340"/>
    <cellStyle name="常规 65 16" xfId="8342"/>
    <cellStyle name="常规 65 17" xfId="8344"/>
    <cellStyle name="常规 65 18" xfId="8346"/>
    <cellStyle name="常规 65 19" xfId="8348"/>
    <cellStyle name="常规 65 2" xfId="8350"/>
    <cellStyle name="常规 65 2 10" xfId="8353"/>
    <cellStyle name="常规 65 2 11" xfId="8354"/>
    <cellStyle name="常规 65 2 12" xfId="8355"/>
    <cellStyle name="常规 65 2 13" xfId="8356"/>
    <cellStyle name="常规 65 2 14" xfId="8357"/>
    <cellStyle name="常规 65 2 15" xfId="8358"/>
    <cellStyle name="常规 65 2 16" xfId="8359"/>
    <cellStyle name="常规 65 2 2" xfId="8360"/>
    <cellStyle name="常规 65 2 3" xfId="501"/>
    <cellStyle name="常规 65 2 4" xfId="1029"/>
    <cellStyle name="常规 65 2 5" xfId="1515"/>
    <cellStyle name="常规 65 2 6" xfId="1525"/>
    <cellStyle name="常规 65 2 7" xfId="1535"/>
    <cellStyle name="常规 65 2 8" xfId="1547"/>
    <cellStyle name="常规 65 2 9" xfId="1559"/>
    <cellStyle name="常规 65 20" xfId="8341"/>
    <cellStyle name="常规 65 21" xfId="8343"/>
    <cellStyle name="常规 65 22" xfId="8345"/>
    <cellStyle name="常规 65 23" xfId="8347"/>
    <cellStyle name="常规 65 24" xfId="8349"/>
    <cellStyle name="常规 65 25" xfId="8361"/>
    <cellStyle name="常规 65 26" xfId="8362"/>
    <cellStyle name="常规 65 3" xfId="8363"/>
    <cellStyle name="常规 65 3 10" xfId="8364"/>
    <cellStyle name="常规 65 3 11" xfId="8365"/>
    <cellStyle name="常规 65 3 12" xfId="8366"/>
    <cellStyle name="常规 65 3 13" xfId="8367"/>
    <cellStyle name="常规 65 3 14" xfId="8368"/>
    <cellStyle name="常规 65 3 15" xfId="8369"/>
    <cellStyle name="常规 65 3 16" xfId="8371"/>
    <cellStyle name="常规 65 3 2" xfId="8373"/>
    <cellStyle name="常规 65 3 3" xfId="8374"/>
    <cellStyle name="常规 65 3 4" xfId="8375"/>
    <cellStyle name="常规 65 3 5" xfId="8376"/>
    <cellStyle name="常规 65 3 6" xfId="8377"/>
    <cellStyle name="常规 65 3 7" xfId="8378"/>
    <cellStyle name="常规 65 3 8" xfId="8379"/>
    <cellStyle name="常规 65 3 9" xfId="8380"/>
    <cellStyle name="常规 65 4" xfId="8381"/>
    <cellStyle name="常规 65 4 10" xfId="8382"/>
    <cellStyle name="常规 65 4 11" xfId="8383"/>
    <cellStyle name="常规 65 4 12" xfId="8384"/>
    <cellStyle name="常规 65 4 13" xfId="8385"/>
    <cellStyle name="常规 65 4 14" xfId="8386"/>
    <cellStyle name="常规 65 4 15" xfId="8388"/>
    <cellStyle name="常规 65 4 16" xfId="8392"/>
    <cellStyle name="常规 65 4 2" xfId="8396"/>
    <cellStyle name="常规 65 4 3" xfId="8397"/>
    <cellStyle name="常规 65 4 4" xfId="8398"/>
    <cellStyle name="常规 65 4 5" xfId="8399"/>
    <cellStyle name="常规 65 4 6" xfId="8400"/>
    <cellStyle name="常规 65 4 7" xfId="8401"/>
    <cellStyle name="常规 65 4 8" xfId="8402"/>
    <cellStyle name="常规 65 4 9" xfId="8403"/>
    <cellStyle name="常规 65 5" xfId="8404"/>
    <cellStyle name="常规 65 5 10" xfId="8405"/>
    <cellStyle name="常规 65 5 11" xfId="8406"/>
    <cellStyle name="常规 65 5 12" xfId="8407"/>
    <cellStyle name="常规 65 5 13" xfId="8408"/>
    <cellStyle name="常规 65 5 14" xfId="5487"/>
    <cellStyle name="常规 65 5 15" xfId="5489"/>
    <cellStyle name="常规 65 5 16" xfId="5491"/>
    <cellStyle name="常规 65 5 2" xfId="8409"/>
    <cellStyle name="常规 65 5 3" xfId="8410"/>
    <cellStyle name="常规 65 5 4" xfId="8411"/>
    <cellStyle name="常规 65 5 5" xfId="8412"/>
    <cellStyle name="常规 65 5 6" xfId="8413"/>
    <cellStyle name="常规 65 5 7" xfId="8414"/>
    <cellStyle name="常规 65 5 8" xfId="8415"/>
    <cellStyle name="常规 65 5 9" xfId="8416"/>
    <cellStyle name="常规 65 6" xfId="8418"/>
    <cellStyle name="常规 65 6 10" xfId="8419"/>
    <cellStyle name="常规 65 6 11" xfId="8420"/>
    <cellStyle name="常规 65 6 12" xfId="8421"/>
    <cellStyle name="常规 65 6 13" xfId="8422"/>
    <cellStyle name="常规 65 6 14" xfId="8423"/>
    <cellStyle name="常规 65 6 15" xfId="8424"/>
    <cellStyle name="常规 65 6 16" xfId="8425"/>
    <cellStyle name="常规 65 6 2" xfId="8426"/>
    <cellStyle name="常规 65 6 3" xfId="8428"/>
    <cellStyle name="常规 65 6 4" xfId="8430"/>
    <cellStyle name="常规 65 6 5" xfId="8432"/>
    <cellStyle name="常规 65 6 6" xfId="8434"/>
    <cellStyle name="常规 65 6 7" xfId="8435"/>
    <cellStyle name="常规 65 6 8" xfId="8436"/>
    <cellStyle name="常规 65 6 9" xfId="8437"/>
    <cellStyle name="常规 65 7" xfId="8438"/>
    <cellStyle name="常规 65 7 10" xfId="8439"/>
    <cellStyle name="常规 65 7 11" xfId="8440"/>
    <cellStyle name="常规 65 7 12" xfId="8441"/>
    <cellStyle name="常规 65 7 13" xfId="8442"/>
    <cellStyle name="常规 65 7 14" xfId="8443"/>
    <cellStyle name="常规 65 7 15" xfId="8444"/>
    <cellStyle name="常规 65 7 16" xfId="8445"/>
    <cellStyle name="常规 65 7 2" xfId="8446"/>
    <cellStyle name="常规 65 7 3" xfId="8447"/>
    <cellStyle name="常规 65 7 4" xfId="8448"/>
    <cellStyle name="常规 65 7 5" xfId="8449"/>
    <cellStyle name="常规 65 7 6" xfId="8450"/>
    <cellStyle name="常规 65 7 7" xfId="8451"/>
    <cellStyle name="常规 65 7 8" xfId="8452"/>
    <cellStyle name="常规 65 7 9" xfId="8453"/>
    <cellStyle name="常规 65 8" xfId="8454"/>
    <cellStyle name="常规 65 8 10" xfId="8455"/>
    <cellStyle name="常规 65 8 11" xfId="8456"/>
    <cellStyle name="常规 65 8 12" xfId="8457"/>
    <cellStyle name="常规 65 8 13" xfId="8458"/>
    <cellStyle name="常规 65 8 14" xfId="8459"/>
    <cellStyle name="常规 65 8 15" xfId="8460"/>
    <cellStyle name="常规 65 8 16" xfId="8461"/>
    <cellStyle name="常规 65 8 2" xfId="8462"/>
    <cellStyle name="常规 65 8 3" xfId="8463"/>
    <cellStyle name="常规 65 8 4" xfId="8464"/>
    <cellStyle name="常规 65 8 5" xfId="8465"/>
    <cellStyle name="常规 65 8 6" xfId="8466"/>
    <cellStyle name="常规 65 8 7" xfId="8467"/>
    <cellStyle name="常规 65 8 8" xfId="8468"/>
    <cellStyle name="常规 65 8 9" xfId="8469"/>
    <cellStyle name="常规 65 9" xfId="8470"/>
    <cellStyle name="常规 65 9 10" xfId="8471"/>
    <cellStyle name="常规 65 9 11" xfId="8472"/>
    <cellStyle name="常规 65 9 12" xfId="8473"/>
    <cellStyle name="常规 65 9 13" xfId="8474"/>
    <cellStyle name="常规 65 9 14" xfId="8475"/>
    <cellStyle name="常规 65 9 15" xfId="8476"/>
    <cellStyle name="常规 65 9 16" xfId="8477"/>
    <cellStyle name="常规 65 9 2" xfId="8478"/>
    <cellStyle name="常规 65 9 3" xfId="8479"/>
    <cellStyle name="常规 65 9 4" xfId="8480"/>
    <cellStyle name="常规 65 9 5" xfId="8481"/>
    <cellStyle name="常规 65 9 6" xfId="8482"/>
    <cellStyle name="常规 65 9 7" xfId="8483"/>
    <cellStyle name="常规 65 9 8" xfId="8484"/>
    <cellStyle name="常规 65 9 9" xfId="8485"/>
    <cellStyle name="常规 66" xfId="8486"/>
    <cellStyle name="常规 66 10" xfId="8489"/>
    <cellStyle name="常规 66 11" xfId="8490"/>
    <cellStyle name="常规 66 12" xfId="8491"/>
    <cellStyle name="常规 66 13" xfId="8492"/>
    <cellStyle name="常规 66 14" xfId="8493"/>
    <cellStyle name="常规 66 15" xfId="8495"/>
    <cellStyle name="常规 66 16" xfId="8497"/>
    <cellStyle name="常规 66 17" xfId="8499"/>
    <cellStyle name="常规 66 2" xfId="8501"/>
    <cellStyle name="常规 66 2 10" xfId="8502"/>
    <cellStyle name="常规 66 2 11" xfId="8503"/>
    <cellStyle name="常规 66 2 12" xfId="8504"/>
    <cellStyle name="常规 66 2 13" xfId="8505"/>
    <cellStyle name="常规 66 2 14" xfId="8506"/>
    <cellStyle name="常规 66 2 15" xfId="8507"/>
    <cellStyle name="常规 66 2 16" xfId="8508"/>
    <cellStyle name="常规 66 2 2" xfId="8509"/>
    <cellStyle name="常规 66 2 3" xfId="8511"/>
    <cellStyle name="常规 66 2 4" xfId="8513"/>
    <cellStyle name="常规 66 2 5" xfId="8515"/>
    <cellStyle name="常规 66 2 6" xfId="8517"/>
    <cellStyle name="常规 66 2 7" xfId="8519"/>
    <cellStyle name="常规 66 2 8" xfId="5564"/>
    <cellStyle name="常规 66 2 9" xfId="8521"/>
    <cellStyle name="常规 66 3" xfId="8522"/>
    <cellStyle name="常规 66 4" xfId="8523"/>
    <cellStyle name="常规 66 5" xfId="8524"/>
    <cellStyle name="常规 66 6" xfId="8525"/>
    <cellStyle name="常规 66 7" xfId="8526"/>
    <cellStyle name="常规 66 8" xfId="8527"/>
    <cellStyle name="常规 66 9" xfId="8528"/>
    <cellStyle name="常规 67" xfId="8529"/>
    <cellStyle name="常规 67 10" xfId="8532"/>
    <cellStyle name="常规 67 11" xfId="8534"/>
    <cellStyle name="常规 67 12" xfId="8536"/>
    <cellStyle name="常规 67 13" xfId="8538"/>
    <cellStyle name="常规 67 14" xfId="8540"/>
    <cellStyle name="常规 67 15" xfId="8542"/>
    <cellStyle name="常规 67 16" xfId="8544"/>
    <cellStyle name="常规 67 17" xfId="8546"/>
    <cellStyle name="常规 67 2" xfId="8547"/>
    <cellStyle name="常规 67 2 10" xfId="8549"/>
    <cellStyle name="常规 67 2 11" xfId="8550"/>
    <cellStyle name="常规 67 2 12" xfId="8551"/>
    <cellStyle name="常规 67 2 13" xfId="8552"/>
    <cellStyle name="常规 67 2 14" xfId="8553"/>
    <cellStyle name="常规 67 2 15" xfId="8554"/>
    <cellStyle name="常规 67 2 16" xfId="8555"/>
    <cellStyle name="常规 67 2 2" xfId="8556"/>
    <cellStyle name="常规 67 2 3" xfId="8557"/>
    <cellStyle name="常规 67 2 4" xfId="8558"/>
    <cellStyle name="常规 67 2 5" xfId="8559"/>
    <cellStyle name="常规 67 2 6" xfId="8560"/>
    <cellStyle name="常规 67 2 7" xfId="8561"/>
    <cellStyle name="常规 67 2 8" xfId="8562"/>
    <cellStyle name="常规 67 2 9" xfId="8563"/>
    <cellStyle name="常规 67 3" xfId="8564"/>
    <cellStyle name="常规 67 4" xfId="8566"/>
    <cellStyle name="常规 67 5" xfId="8568"/>
    <cellStyle name="常规 67 6" xfId="8570"/>
    <cellStyle name="常规 67 7" xfId="8572"/>
    <cellStyle name="常规 67 8" xfId="8574"/>
    <cellStyle name="常规 67 9" xfId="8576"/>
    <cellStyle name="常规 68" xfId="8578"/>
    <cellStyle name="常规 68 10" xfId="8581"/>
    <cellStyle name="常规 68 11" xfId="8582"/>
    <cellStyle name="常规 68 12" xfId="8583"/>
    <cellStyle name="常规 68 13" xfId="8584"/>
    <cellStyle name="常规 68 14" xfId="8585"/>
    <cellStyle name="常规 68 15" xfId="8586"/>
    <cellStyle name="常规 68 16" xfId="8587"/>
    <cellStyle name="常规 68 17" xfId="8588"/>
    <cellStyle name="常规 68 2" xfId="8589"/>
    <cellStyle name="常规 68 2 10" xfId="8590"/>
    <cellStyle name="常规 68 2 11" xfId="8591"/>
    <cellStyle name="常规 68 2 12" xfId="8593"/>
    <cellStyle name="常规 68 2 13" xfId="8595"/>
    <cellStyle name="常规 68 2 14" xfId="5666"/>
    <cellStyle name="常规 68 2 15" xfId="5669"/>
    <cellStyle name="常规 68 2 16" xfId="5672"/>
    <cellStyle name="常规 68 2 2" xfId="6075"/>
    <cellStyle name="常规 68 2 3" xfId="6077"/>
    <cellStyle name="常规 68 2 4" xfId="6079"/>
    <cellStyle name="常规 68 2 5" xfId="4061"/>
    <cellStyle name="常规 68 2 6" xfId="4063"/>
    <cellStyle name="常规 68 2 7" xfId="3563"/>
    <cellStyle name="常规 68 2 8" xfId="3567"/>
    <cellStyle name="常规 68 2 9" xfId="3571"/>
    <cellStyle name="常规 68 3" xfId="8597"/>
    <cellStyle name="常规 68 4" xfId="8598"/>
    <cellStyle name="常规 68 5" xfId="8599"/>
    <cellStyle name="常规 68 6" xfId="8600"/>
    <cellStyle name="常规 68 7" xfId="8601"/>
    <cellStyle name="常规 68 8" xfId="8602"/>
    <cellStyle name="常规 68 9" xfId="8603"/>
    <cellStyle name="常规 69" xfId="8604"/>
    <cellStyle name="常规 69 10" xfId="3634"/>
    <cellStyle name="常规 69 11" xfId="3636"/>
    <cellStyle name="常规 69 12" xfId="3638"/>
    <cellStyle name="常规 69 13" xfId="8608"/>
    <cellStyle name="常规 69 14" xfId="8609"/>
    <cellStyle name="常规 69 15" xfId="8610"/>
    <cellStyle name="常规 69 16" xfId="8611"/>
    <cellStyle name="常规 69 2" xfId="8612"/>
    <cellStyle name="常规 69 3" xfId="8613"/>
    <cellStyle name="常规 69 4" xfId="8614"/>
    <cellStyle name="常规 69 5" xfId="8615"/>
    <cellStyle name="常规 69 6" xfId="8616"/>
    <cellStyle name="常规 69 7" xfId="8617"/>
    <cellStyle name="常规 69 8" xfId="8618"/>
    <cellStyle name="常规 69 9" xfId="8619"/>
    <cellStyle name="常规 7" xfId="8620"/>
    <cellStyle name="常规 7 10" xfId="8621"/>
    <cellStyle name="常规 7 11" xfId="8622"/>
    <cellStyle name="常规 7 12" xfId="8623"/>
    <cellStyle name="常规 7 13" xfId="8624"/>
    <cellStyle name="常规 7 14" xfId="8625"/>
    <cellStyle name="常规 7 15" xfId="8626"/>
    <cellStyle name="常规 7 16" xfId="8627"/>
    <cellStyle name="常规 7 17" xfId="8628"/>
    <cellStyle name="常规 7 2" xfId="8629"/>
    <cellStyle name="常规 7 2 10" xfId="8630"/>
    <cellStyle name="常规 7 2 11" xfId="8631"/>
    <cellStyle name="常规 7 2 12" xfId="8632"/>
    <cellStyle name="常规 7 2 13" xfId="8633"/>
    <cellStyle name="常规 7 2 14" xfId="4718"/>
    <cellStyle name="常规 7 2 15" xfId="8634"/>
    <cellStyle name="常规 7 2 16" xfId="8635"/>
    <cellStyle name="常规 7 2 17" xfId="8636"/>
    <cellStyle name="常规 7 2 2" xfId="8637"/>
    <cellStyle name="常规 7 2 2 10" xfId="8638"/>
    <cellStyle name="常规 7 2 2 11" xfId="8639"/>
    <cellStyle name="常规 7 2 2 12" xfId="8640"/>
    <cellStyle name="常规 7 2 2 13" xfId="8641"/>
    <cellStyle name="常规 7 2 2 14" xfId="8642"/>
    <cellStyle name="常规 7 2 2 15" xfId="8643"/>
    <cellStyle name="常规 7 2 2 16" xfId="8644"/>
    <cellStyle name="常规 7 2 2 2" xfId="8645"/>
    <cellStyle name="常规 7 2 2 3" xfId="8646"/>
    <cellStyle name="常规 7 2 2 4" xfId="8647"/>
    <cellStyle name="常规 7 2 2 5" xfId="8648"/>
    <cellStyle name="常规 7 2 2 6" xfId="8649"/>
    <cellStyle name="常规 7 2 2 7" xfId="8650"/>
    <cellStyle name="常规 7 2 2 8" xfId="8651"/>
    <cellStyle name="常规 7 2 2 9" xfId="8652"/>
    <cellStyle name="常规 7 2 3" xfId="8653"/>
    <cellStyle name="常规 7 2 4" xfId="8654"/>
    <cellStyle name="常规 7 2 5" xfId="8655"/>
    <cellStyle name="常规 7 2 6" xfId="8656"/>
    <cellStyle name="常规 7 2 7" xfId="8657"/>
    <cellStyle name="常规 7 2 8" xfId="8658"/>
    <cellStyle name="常规 7 2 9" xfId="8659"/>
    <cellStyle name="常规 7 3" xfId="8660"/>
    <cellStyle name="常规 7 4" xfId="8661"/>
    <cellStyle name="常规 7 5" xfId="8662"/>
    <cellStyle name="常规 7 6" xfId="8664"/>
    <cellStyle name="常规 7 7" xfId="8666"/>
    <cellStyle name="常规 7 8" xfId="8668"/>
    <cellStyle name="常规 7 9" xfId="8670"/>
    <cellStyle name="常规 7_1.7安装" xfId="8672"/>
    <cellStyle name="常规 70" xfId="8305"/>
    <cellStyle name="常规 71" xfId="8487"/>
    <cellStyle name="常规 72" xfId="8530"/>
    <cellStyle name="常规 72 10" xfId="8533"/>
    <cellStyle name="常规 72 11" xfId="8535"/>
    <cellStyle name="常规 72 12" xfId="8537"/>
    <cellStyle name="常规 72 13" xfId="8539"/>
    <cellStyle name="常规 72 14" xfId="8541"/>
    <cellStyle name="常规 72 15" xfId="8543"/>
    <cellStyle name="常规 72 16" xfId="8545"/>
    <cellStyle name="常规 72 2" xfId="8548"/>
    <cellStyle name="常规 72 3" xfId="8565"/>
    <cellStyle name="常规 72 4" xfId="8567"/>
    <cellStyle name="常规 72 5" xfId="8569"/>
    <cellStyle name="常规 72 6" xfId="8571"/>
    <cellStyle name="常规 72 7" xfId="8573"/>
    <cellStyle name="常规 72 8" xfId="8575"/>
    <cellStyle name="常规 72 9" xfId="8577"/>
    <cellStyle name="常规 73" xfId="8579"/>
    <cellStyle name="常规 74" xfId="8605"/>
    <cellStyle name="常规 75" xfId="8673"/>
    <cellStyle name="常规 76" xfId="8677"/>
    <cellStyle name="常规 77" xfId="8681"/>
    <cellStyle name="常规 78" xfId="8685"/>
    <cellStyle name="常规 79" xfId="8688"/>
    <cellStyle name="常规 8" xfId="8691"/>
    <cellStyle name="常规 8 10" xfId="8692"/>
    <cellStyle name="常规 8 10 10" xfId="5178"/>
    <cellStyle name="常规 8 10 11" xfId="4836"/>
    <cellStyle name="常规 8 10 12" xfId="4839"/>
    <cellStyle name="常规 8 10 13" xfId="8693"/>
    <cellStyle name="常规 8 10 14" xfId="8694"/>
    <cellStyle name="常规 8 10 15" xfId="8695"/>
    <cellStyle name="常规 8 10 16" xfId="8696"/>
    <cellStyle name="常规 8 10 2" xfId="8697"/>
    <cellStyle name="常规 8 10 3" xfId="8698"/>
    <cellStyle name="常规 8 10 4" xfId="8699"/>
    <cellStyle name="常规 8 10 5" xfId="8700"/>
    <cellStyle name="常规 8 10 6" xfId="8701"/>
    <cellStyle name="常规 8 10 7" xfId="8702"/>
    <cellStyle name="常规 8 10 8" xfId="8703"/>
    <cellStyle name="常规 8 10 9" xfId="8704"/>
    <cellStyle name="常规 8 11" xfId="2803"/>
    <cellStyle name="常规 8 11 10" xfId="8705"/>
    <cellStyle name="常规 8 11 11" xfId="8706"/>
    <cellStyle name="常规 8 11 12" xfId="8707"/>
    <cellStyle name="常规 8 11 13" xfId="8708"/>
    <cellStyle name="常规 8 11 14" xfId="8709"/>
    <cellStyle name="常规 8 11 15" xfId="8710"/>
    <cellStyle name="常规 8 11 16" xfId="8711"/>
    <cellStyle name="常规 8 11 2" xfId="8713"/>
    <cellStyle name="常规 8 11 3" xfId="8714"/>
    <cellStyle name="常规 8 11 4" xfId="8715"/>
    <cellStyle name="常规 8 11 5" xfId="8716"/>
    <cellStyle name="常规 8 11 6" xfId="8717"/>
    <cellStyle name="常规 8 11 7" xfId="8718"/>
    <cellStyle name="常规 8 11 8" xfId="8719"/>
    <cellStyle name="常规 8 11 9" xfId="8720"/>
    <cellStyle name="常规 8 12" xfId="2810"/>
    <cellStyle name="常规 8 13" xfId="2817"/>
    <cellStyle name="常规 8 14" xfId="8721"/>
    <cellStyle name="常规 8 15" xfId="8722"/>
    <cellStyle name="常规 8 16" xfId="8724"/>
    <cellStyle name="常规 8 17" xfId="8726"/>
    <cellStyle name="常规 8 18" xfId="8728"/>
    <cellStyle name="常规 8 19" xfId="3139"/>
    <cellStyle name="常规 8 2" xfId="8730"/>
    <cellStyle name="常规 8 2 10" xfId="8731"/>
    <cellStyle name="常规 8 2 11" xfId="8733"/>
    <cellStyle name="常规 8 2 12" xfId="8735"/>
    <cellStyle name="常规 8 2 13" xfId="8737"/>
    <cellStyle name="常规 8 2 14" xfId="8739"/>
    <cellStyle name="常规 8 2 15" xfId="8741"/>
    <cellStyle name="常规 8 2 16" xfId="8743"/>
    <cellStyle name="常规 8 2 2" xfId="8744"/>
    <cellStyle name="常规 8 2 3" xfId="8745"/>
    <cellStyle name="常规 8 2 4" xfId="8746"/>
    <cellStyle name="常规 8 2 5" xfId="8747"/>
    <cellStyle name="常规 8 2 6" xfId="8748"/>
    <cellStyle name="常规 8 2 7" xfId="8749"/>
    <cellStyle name="常规 8 2 8" xfId="8750"/>
    <cellStyle name="常规 8 2 9" xfId="3016"/>
    <cellStyle name="常规 8 20" xfId="8723"/>
    <cellStyle name="常规 8 21" xfId="8725"/>
    <cellStyle name="常规 8 22" xfId="8727"/>
    <cellStyle name="常规 8 23" xfId="8729"/>
    <cellStyle name="常规 8 24" xfId="3138"/>
    <cellStyle name="常规 8 25" xfId="3143"/>
    <cellStyle name="常规 8 26" xfId="3146"/>
    <cellStyle name="常规 8 3" xfId="8751"/>
    <cellStyle name="常规 8 3 10" xfId="8752"/>
    <cellStyle name="常规 8 3 11" xfId="8753"/>
    <cellStyle name="常规 8 3 12" xfId="8754"/>
    <cellStyle name="常规 8 3 13" xfId="8755"/>
    <cellStyle name="常规 8 3 14" xfId="8756"/>
    <cellStyle name="常规 8 3 15" xfId="8757"/>
    <cellStyle name="常规 8 3 16" xfId="8758"/>
    <cellStyle name="常规 8 3 2" xfId="8759"/>
    <cellStyle name="常规 8 3 3" xfId="8760"/>
    <cellStyle name="常规 8 3 4" xfId="8761"/>
    <cellStyle name="常规 8 3 5" xfId="8762"/>
    <cellStyle name="常规 8 3 6" xfId="8763"/>
    <cellStyle name="常规 8 3 7" xfId="8764"/>
    <cellStyle name="常规 8 3 8" xfId="8765"/>
    <cellStyle name="常规 8 3 9" xfId="8767"/>
    <cellStyle name="常规 8 4" xfId="8769"/>
    <cellStyle name="常规 8 4 10" xfId="8770"/>
    <cellStyle name="常规 8 4 11" xfId="5058"/>
    <cellStyle name="常规 8 4 12" xfId="8771"/>
    <cellStyle name="常规 8 4 13" xfId="8772"/>
    <cellStyle name="常规 8 4 14" xfId="8773"/>
    <cellStyle name="常规 8 4 15" xfId="8774"/>
    <cellStyle name="常规 8 4 16" xfId="8775"/>
    <cellStyle name="常规 8 4 2" xfId="8776"/>
    <cellStyle name="常规 8 4 3" xfId="8777"/>
    <cellStyle name="常规 8 4 4" xfId="8778"/>
    <cellStyle name="常规 8 4 5" xfId="8779"/>
    <cellStyle name="常规 8 4 6" xfId="8780"/>
    <cellStyle name="常规 8 4 7" xfId="8781"/>
    <cellStyle name="常规 8 4 8" xfId="8782"/>
    <cellStyle name="常规 8 4 9" xfId="8783"/>
    <cellStyle name="常规 8 5" xfId="8784"/>
    <cellStyle name="常规 8 5 10" xfId="8785"/>
    <cellStyle name="常规 8 5 11" xfId="8786"/>
    <cellStyle name="常规 8 5 12" xfId="8787"/>
    <cellStyle name="常规 8 5 13" xfId="8788"/>
    <cellStyle name="常规 8 5 14" xfId="8790"/>
    <cellStyle name="常规 8 5 15" xfId="8792"/>
    <cellStyle name="常规 8 5 16" xfId="8794"/>
    <cellStyle name="常规 8 5 2" xfId="8796"/>
    <cellStyle name="常规 8 5 3" xfId="8798"/>
    <cellStyle name="常规 8 5 4" xfId="8800"/>
    <cellStyle name="常规 8 5 5" xfId="8802"/>
    <cellStyle name="常规 8 5 6" xfId="8804"/>
    <cellStyle name="常规 8 5 7" xfId="8806"/>
    <cellStyle name="常规 8 5 8" xfId="8808"/>
    <cellStyle name="常规 8 5 9" xfId="8810"/>
    <cellStyle name="常规 8 6" xfId="8811"/>
    <cellStyle name="常规 8 6 10" xfId="8812"/>
    <cellStyle name="常规 8 6 11" xfId="8813"/>
    <cellStyle name="常规 8 6 12" xfId="8814"/>
    <cellStyle name="常规 8 6 13" xfId="8815"/>
    <cellStyle name="常规 8 6 14" xfId="8818"/>
    <cellStyle name="常规 8 6 15" xfId="6590"/>
    <cellStyle name="常规 8 6 16" xfId="6594"/>
    <cellStyle name="常规 8 6 2" xfId="8821"/>
    <cellStyle name="常规 8 6 3" xfId="8822"/>
    <cellStyle name="常规 8 6 4" xfId="8823"/>
    <cellStyle name="常规 8 6 5" xfId="8824"/>
    <cellStyle name="常规 8 6 6" xfId="8825"/>
    <cellStyle name="常规 8 6 7" xfId="8826"/>
    <cellStyle name="常规 8 6 8" xfId="3820"/>
    <cellStyle name="常规 8 6 9" xfId="8827"/>
    <cellStyle name="常规 8 7" xfId="8828"/>
    <cellStyle name="常规 8 7 10" xfId="8829"/>
    <cellStyle name="常规 8 7 11" xfId="8830"/>
    <cellStyle name="常规 8 7 12" xfId="8831"/>
    <cellStyle name="常规 8 7 13" xfId="8832"/>
    <cellStyle name="常规 8 7 14" xfId="8833"/>
    <cellStyle name="常规 8 7 15" xfId="8834"/>
    <cellStyle name="常规 8 7 16" xfId="8835"/>
    <cellStyle name="常规 8 7 2" xfId="8836"/>
    <cellStyle name="常规 8 7 3" xfId="8837"/>
    <cellStyle name="常规 8 7 4" xfId="8838"/>
    <cellStyle name="常规 8 7 5" xfId="8839"/>
    <cellStyle name="常规 8 7 6" xfId="8840"/>
    <cellStyle name="常规 8 7 7" xfId="8841"/>
    <cellStyle name="常规 8 7 8" xfId="8842"/>
    <cellStyle name="常规 8 7 9" xfId="8843"/>
    <cellStyle name="常规 8 8" xfId="8844"/>
    <cellStyle name="常规 8 8 10" xfId="8845"/>
    <cellStyle name="常规 8 8 11" xfId="8846"/>
    <cellStyle name="常规 8 8 12" xfId="8847"/>
    <cellStyle name="常规 8 8 13" xfId="8848"/>
    <cellStyle name="常规 8 8 14" xfId="8849"/>
    <cellStyle name="常规 8 8 15" xfId="8850"/>
    <cellStyle name="常规 8 8 16" xfId="8851"/>
    <cellStyle name="常规 8 8 2" xfId="8852"/>
    <cellStyle name="常规 8 8 3" xfId="8853"/>
    <cellStyle name="常规 8 8 4" xfId="8854"/>
    <cellStyle name="常规 8 8 5" xfId="8855"/>
    <cellStyle name="常规 8 8 6" xfId="8856"/>
    <cellStyle name="常规 8 8 7" xfId="8857"/>
    <cellStyle name="常规 8 8 8" xfId="8858"/>
    <cellStyle name="常规 8 8 9" xfId="8860"/>
    <cellStyle name="常规 8 9" xfId="8862"/>
    <cellStyle name="常规 8 9 10" xfId="8863"/>
    <cellStyle name="常规 8 9 11" xfId="8864"/>
    <cellStyle name="常规 8 9 12" xfId="8865"/>
    <cellStyle name="常规 8 9 13" xfId="8866"/>
    <cellStyle name="常规 8 9 14" xfId="8867"/>
    <cellStyle name="常规 8 9 15" xfId="8868"/>
    <cellStyle name="常规 8 9 16" xfId="8869"/>
    <cellStyle name="常规 8 9 2" xfId="8870"/>
    <cellStyle name="常规 8 9 3" xfId="8871"/>
    <cellStyle name="常规 8 9 4" xfId="8872"/>
    <cellStyle name="常规 8 9 5" xfId="8873"/>
    <cellStyle name="常规 8 9 6" xfId="8874"/>
    <cellStyle name="常规 8 9 7" xfId="8875"/>
    <cellStyle name="常规 8 9 8" xfId="8876"/>
    <cellStyle name="常规 8 9 9" xfId="8877"/>
    <cellStyle name="常规 8_总包工程清单格式2012.12.25(1.5土建填写)" xfId="8878"/>
    <cellStyle name="常规 80" xfId="8674"/>
    <cellStyle name="常规 81" xfId="8678"/>
    <cellStyle name="常规 82" xfId="8682"/>
    <cellStyle name="常规 83" xfId="8686"/>
    <cellStyle name="常规 84" xfId="8689"/>
    <cellStyle name="常规 85" xfId="8879"/>
    <cellStyle name="常规 86" xfId="8882"/>
    <cellStyle name="常规 87" xfId="8885"/>
    <cellStyle name="常规 88" xfId="8888"/>
    <cellStyle name="常规 89" xfId="8891"/>
    <cellStyle name="常规 9" xfId="8894"/>
    <cellStyle name="常规 9 10" xfId="8895"/>
    <cellStyle name="常规 9 11" xfId="1332"/>
    <cellStyle name="常规 9 12" xfId="1346"/>
    <cellStyle name="常规 9 13" xfId="1361"/>
    <cellStyle name="常规 9 14" xfId="8896"/>
    <cellStyle name="常规 9 15" xfId="2517"/>
    <cellStyle name="常规 9 16" xfId="2527"/>
    <cellStyle name="常规 9 2" xfId="8897"/>
    <cellStyle name="常规 9 3" xfId="8898"/>
    <cellStyle name="常规 9 4" xfId="8899"/>
    <cellStyle name="常规 9 5" xfId="8900"/>
    <cellStyle name="常规 9 6" xfId="8901"/>
    <cellStyle name="常规 9 7" xfId="8902"/>
    <cellStyle name="常规 9 8" xfId="8903"/>
    <cellStyle name="常规 9 9" xfId="5076"/>
    <cellStyle name="常规 90" xfId="8880"/>
    <cellStyle name="常规 91" xfId="8883"/>
    <cellStyle name="常规 92" xfId="8886"/>
    <cellStyle name="常规 93" xfId="8889"/>
    <cellStyle name="常规 94" xfId="8892"/>
    <cellStyle name="常规 95" xfId="8904"/>
    <cellStyle name="常规 96" xfId="8906"/>
    <cellStyle name="常规 97" xfId="8908"/>
    <cellStyle name="常规 98" xfId="8910"/>
    <cellStyle name="常规 99" xfId="8912"/>
    <cellStyle name="常规_1283-11.5 3" xfId="8913"/>
    <cellStyle name="常规_17号清单-办公楼水" xfId="3267"/>
    <cellStyle name="常规_Ⅱ标段服务式公寓【电气】" xfId="8915"/>
    <cellStyle name="常规_Sheet1_复件 5.1 工程量清单 L" xfId="8917"/>
    <cellStyle name="常规_办公楼一" xfId="8918"/>
    <cellStyle name="常规_表—10 措施项目清单计价表(一)" xfId="2000"/>
    <cellStyle name="常规_封皮_1" xfId="8920"/>
    <cellStyle name="常规_封皮_2" xfId="8921"/>
    <cellStyle name="常规_给排水" xfId="8922"/>
    <cellStyle name="常规_给排水 2" xfId="8923"/>
    <cellStyle name="常规_规费项目清单与计价表" xfId="8924"/>
    <cellStyle name="常规_华尔登国际酒店(投标报价2007-4-25)" xfId="8925"/>
    <cellStyle name="常规_深圳GRANDUS QUOTATION-012" xfId="8926"/>
    <cellStyle name="常规_投影面积报价送甲方北航_Sheet1" xfId="8927"/>
    <cellStyle name="常规_万千百货清单(装饰）" xfId="8930"/>
    <cellStyle name="常规_总包清单" xfId="5133"/>
    <cellStyle name="常规_总包清单 2 2 2 2" xfId="8931"/>
    <cellStyle name="超链接 2" xfId="3291"/>
    <cellStyle name="超链接 2 10" xfId="8932"/>
    <cellStyle name="超链接 2 11" xfId="8933"/>
    <cellStyle name="超链接 2 12" xfId="8934"/>
    <cellStyle name="超链接 2 13" xfId="8935"/>
    <cellStyle name="超链接 2 14" xfId="8936"/>
    <cellStyle name="超链接 2 15" xfId="3365"/>
    <cellStyle name="超链接 2 16" xfId="2106"/>
    <cellStyle name="超链接 2 17" xfId="2111"/>
    <cellStyle name="超链接 2 2" xfId="8937"/>
    <cellStyle name="超链接 2 2 10" xfId="8938"/>
    <cellStyle name="超链接 2 2 11" xfId="8941"/>
    <cellStyle name="超链接 2 2 12" xfId="8944"/>
    <cellStyle name="超链接 2 2 13" xfId="8946"/>
    <cellStyle name="超链接 2 2 14" xfId="8948"/>
    <cellStyle name="超链接 2 2 15" xfId="8949"/>
    <cellStyle name="超链接 2 2 16" xfId="8950"/>
    <cellStyle name="超链接 2 2 2" xfId="8951"/>
    <cellStyle name="超链接 2 2 3" xfId="8952"/>
    <cellStyle name="超链接 2 2 4" xfId="8953"/>
    <cellStyle name="超链接 2 2 5" xfId="8954"/>
    <cellStyle name="超链接 2 2 6" xfId="8955"/>
    <cellStyle name="超链接 2 2 7" xfId="8956"/>
    <cellStyle name="超链接 2 2 8" xfId="8957"/>
    <cellStyle name="超链接 2 2 9" xfId="8958"/>
    <cellStyle name="超链接 2 3" xfId="8959"/>
    <cellStyle name="超链接 2 4" xfId="8960"/>
    <cellStyle name="超链接 2 5" xfId="8961"/>
    <cellStyle name="超链接 2 6" xfId="8962"/>
    <cellStyle name="超链接 2 7" xfId="8963"/>
    <cellStyle name="超链接 2 8" xfId="8964"/>
    <cellStyle name="超链接 2 9" xfId="8965"/>
    <cellStyle name="分级显示行_1_Book1" xfId="8966"/>
    <cellStyle name="分级显示列_1_Book1" xfId="8967"/>
    <cellStyle name="好 10" xfId="8968"/>
    <cellStyle name="好 10 10" xfId="8969"/>
    <cellStyle name="好 10 11" xfId="8971"/>
    <cellStyle name="好 10 12" xfId="8973"/>
    <cellStyle name="好 10 13" xfId="8975"/>
    <cellStyle name="好 10 14" xfId="8977"/>
    <cellStyle name="好 10 15" xfId="8979"/>
    <cellStyle name="好 10 16" xfId="8981"/>
    <cellStyle name="好 10 2" xfId="4396"/>
    <cellStyle name="好 10 3" xfId="8983"/>
    <cellStyle name="好 10 4" xfId="8984"/>
    <cellStyle name="好 10 5" xfId="8985"/>
    <cellStyle name="好 10 6" xfId="8986"/>
    <cellStyle name="好 10 7" xfId="8987"/>
    <cellStyle name="好 10 8" xfId="8988"/>
    <cellStyle name="好 10 9" xfId="8989"/>
    <cellStyle name="好 11" xfId="8990"/>
    <cellStyle name="好 11 10" xfId="8991"/>
    <cellStyle name="好 11 11" xfId="8992"/>
    <cellStyle name="好 11 12" xfId="8993"/>
    <cellStyle name="好 11 13" xfId="8994"/>
    <cellStyle name="好 11 14" xfId="8995"/>
    <cellStyle name="好 11 15" xfId="8996"/>
    <cellStyle name="好 11 16" xfId="8997"/>
    <cellStyle name="好 11 2" xfId="4402"/>
    <cellStyle name="好 11 3" xfId="8998"/>
    <cellStyle name="好 11 4" xfId="8999"/>
    <cellStyle name="好 11 5" xfId="9000"/>
    <cellStyle name="好 11 6" xfId="9001"/>
    <cellStyle name="好 11 7" xfId="9002"/>
    <cellStyle name="好 11 8" xfId="9003"/>
    <cellStyle name="好 11 9" xfId="9004"/>
    <cellStyle name="好 12" xfId="9005"/>
    <cellStyle name="好 12 10" xfId="9006"/>
    <cellStyle name="好 12 11" xfId="9007"/>
    <cellStyle name="好 12 12" xfId="9008"/>
    <cellStyle name="好 12 13" xfId="9009"/>
    <cellStyle name="好 12 14" xfId="9010"/>
    <cellStyle name="好 12 15" xfId="9011"/>
    <cellStyle name="好 12 16" xfId="9012"/>
    <cellStyle name="好 12 2" xfId="4408"/>
    <cellStyle name="好 12 3" xfId="9013"/>
    <cellStyle name="好 12 4" xfId="9014"/>
    <cellStyle name="好 12 5" xfId="9015"/>
    <cellStyle name="好 12 6" xfId="9016"/>
    <cellStyle name="好 12 7" xfId="9017"/>
    <cellStyle name="好 12 8" xfId="9018"/>
    <cellStyle name="好 12 9" xfId="9019"/>
    <cellStyle name="好 13" xfId="9020"/>
    <cellStyle name="好 13 10" xfId="4748"/>
    <cellStyle name="好 13 11" xfId="4750"/>
    <cellStyle name="好 13 12" xfId="4752"/>
    <cellStyle name="好 13 13" xfId="9021"/>
    <cellStyle name="好 13 14" xfId="9022"/>
    <cellStyle name="好 13 15" xfId="9023"/>
    <cellStyle name="好 13 16" xfId="9024"/>
    <cellStyle name="好 13 2" xfId="2211"/>
    <cellStyle name="好 13 3" xfId="9025"/>
    <cellStyle name="好 13 4" xfId="9026"/>
    <cellStyle name="好 13 5" xfId="9027"/>
    <cellStyle name="好 13 6" xfId="9028"/>
    <cellStyle name="好 13 7" xfId="9029"/>
    <cellStyle name="好 13 8" xfId="9030"/>
    <cellStyle name="好 13 9" xfId="9031"/>
    <cellStyle name="好 14" xfId="9032"/>
    <cellStyle name="好 14 10" xfId="9033"/>
    <cellStyle name="好 14 11" xfId="9034"/>
    <cellStyle name="好 14 12" xfId="9035"/>
    <cellStyle name="好 14 13" xfId="9036"/>
    <cellStyle name="好 14 14" xfId="9037"/>
    <cellStyle name="好 14 15" xfId="9038"/>
    <cellStyle name="好 14 16" xfId="9039"/>
    <cellStyle name="好 14 2" xfId="9040"/>
    <cellStyle name="好 14 3" xfId="9041"/>
    <cellStyle name="好 14 4" xfId="9042"/>
    <cellStyle name="好 14 5" xfId="9043"/>
    <cellStyle name="好 14 6" xfId="9044"/>
    <cellStyle name="好 14 7" xfId="9045"/>
    <cellStyle name="好 14 8" xfId="9046"/>
    <cellStyle name="好 14 9" xfId="9048"/>
    <cellStyle name="好 15" xfId="9051"/>
    <cellStyle name="好 15 10" xfId="9053"/>
    <cellStyle name="好 15 11" xfId="9055"/>
    <cellStyle name="好 15 12" xfId="9057"/>
    <cellStyle name="好 15 13" xfId="9059"/>
    <cellStyle name="好 15 14" xfId="9061"/>
    <cellStyle name="好 15 15" xfId="9063"/>
    <cellStyle name="好 15 16" xfId="9065"/>
    <cellStyle name="好 15 2" xfId="9067"/>
    <cellStyle name="好 15 3" xfId="5035"/>
    <cellStyle name="好 15 4" xfId="5038"/>
    <cellStyle name="好 15 5" xfId="5041"/>
    <cellStyle name="好 15 6" xfId="9069"/>
    <cellStyle name="好 15 7" xfId="9071"/>
    <cellStyle name="好 15 8" xfId="9073"/>
    <cellStyle name="好 15 9" xfId="9075"/>
    <cellStyle name="好 16" xfId="9077"/>
    <cellStyle name="好 16 10" xfId="9079"/>
    <cellStyle name="好 16 11" xfId="9081"/>
    <cellStyle name="好 16 12" xfId="9083"/>
    <cellStyle name="好 16 13" xfId="2826"/>
    <cellStyle name="好 16 14" xfId="9085"/>
    <cellStyle name="好 16 15" xfId="9087"/>
    <cellStyle name="好 16 16" xfId="9089"/>
    <cellStyle name="好 16 2" xfId="9091"/>
    <cellStyle name="好 16 3" xfId="9093"/>
    <cellStyle name="好 16 4" xfId="9095"/>
    <cellStyle name="好 16 5" xfId="9097"/>
    <cellStyle name="好 16 6" xfId="9099"/>
    <cellStyle name="好 16 7" xfId="9101"/>
    <cellStyle name="好 16 8" xfId="9103"/>
    <cellStyle name="好 16 9" xfId="9105"/>
    <cellStyle name="好 17" xfId="9107"/>
    <cellStyle name="好 17 10" xfId="2394"/>
    <cellStyle name="好 17 11" xfId="1329"/>
    <cellStyle name="好 17 12" xfId="1343"/>
    <cellStyle name="好 17 13" xfId="1358"/>
    <cellStyle name="好 17 14" xfId="2473"/>
    <cellStyle name="好 17 15" xfId="2509"/>
    <cellStyle name="好 17 16" xfId="2520"/>
    <cellStyle name="好 17 2" xfId="2542"/>
    <cellStyle name="好 17 3" xfId="2557"/>
    <cellStyle name="好 17 4" xfId="476"/>
    <cellStyle name="好 17 5" xfId="2580"/>
    <cellStyle name="好 17 6" xfId="2591"/>
    <cellStyle name="好 17 7" xfId="2604"/>
    <cellStyle name="好 17 8" xfId="2612"/>
    <cellStyle name="好 17 9" xfId="9109"/>
    <cellStyle name="好 18" xfId="9111"/>
    <cellStyle name="好 18 10" xfId="740"/>
    <cellStyle name="好 18 11" xfId="769"/>
    <cellStyle name="好 18 12" xfId="803"/>
    <cellStyle name="好 18 13" xfId="839"/>
    <cellStyle name="好 18 14" xfId="883"/>
    <cellStyle name="好 18 15" xfId="911"/>
    <cellStyle name="好 18 16" xfId="960"/>
    <cellStyle name="好 18 2" xfId="2656"/>
    <cellStyle name="好 18 3" xfId="2661"/>
    <cellStyle name="好 18 4" xfId="2667"/>
    <cellStyle name="好 18 5" xfId="2676"/>
    <cellStyle name="好 18 6" xfId="1954"/>
    <cellStyle name="好 18 7" xfId="1960"/>
    <cellStyle name="好 18 8" xfId="1964"/>
    <cellStyle name="好 18 9" xfId="9113"/>
    <cellStyle name="好 19" xfId="9115"/>
    <cellStyle name="好 19 10" xfId="1123"/>
    <cellStyle name="好 19 11" xfId="1148"/>
    <cellStyle name="好 19 12" xfId="1178"/>
    <cellStyle name="好 19 13" xfId="434"/>
    <cellStyle name="好 19 14" xfId="445"/>
    <cellStyle name="好 19 15" xfId="456"/>
    <cellStyle name="好 19 16" xfId="122"/>
    <cellStyle name="好 19 2" xfId="2744"/>
    <cellStyle name="好 19 3" xfId="2754"/>
    <cellStyle name="好 19 4" xfId="2765"/>
    <cellStyle name="好 19 5" xfId="2770"/>
    <cellStyle name="好 19 6" xfId="2775"/>
    <cellStyle name="好 19 7" xfId="2782"/>
    <cellStyle name="好 19 8" xfId="2798"/>
    <cellStyle name="好 19 9" xfId="9117"/>
    <cellStyle name="好 2" xfId="9119"/>
    <cellStyle name="好 2 10" xfId="9120"/>
    <cellStyle name="好 2 11" xfId="9121"/>
    <cellStyle name="好 2 12" xfId="9122"/>
    <cellStyle name="好 2 13" xfId="9123"/>
    <cellStyle name="好 2 14" xfId="9124"/>
    <cellStyle name="好 2 15" xfId="9125"/>
    <cellStyle name="好 2 16" xfId="9126"/>
    <cellStyle name="好 2 17" xfId="9127"/>
    <cellStyle name="好 2 2" xfId="9128"/>
    <cellStyle name="好 2 2 10" xfId="9129"/>
    <cellStyle name="好 2 2 11" xfId="9130"/>
    <cellStyle name="好 2 2 12" xfId="9131"/>
    <cellStyle name="好 2 2 13" xfId="9132"/>
    <cellStyle name="好 2 2 14" xfId="9133"/>
    <cellStyle name="好 2 2 15" xfId="9134"/>
    <cellStyle name="好 2 2 16" xfId="9135"/>
    <cellStyle name="好 2 2 2" xfId="9136"/>
    <cellStyle name="好 2 2 3" xfId="9137"/>
    <cellStyle name="好 2 2 4" xfId="9138"/>
    <cellStyle name="好 2 2 5" xfId="9139"/>
    <cellStyle name="好 2 2 6" xfId="9141"/>
    <cellStyle name="好 2 2 7" xfId="3954"/>
    <cellStyle name="好 2 2 8" xfId="3958"/>
    <cellStyle name="好 2 2 9" xfId="3963"/>
    <cellStyle name="好 2 3" xfId="9143"/>
    <cellStyle name="好 2 4" xfId="9144"/>
    <cellStyle name="好 2 5" xfId="9145"/>
    <cellStyle name="好 2 6" xfId="9146"/>
    <cellStyle name="好 2 7" xfId="9147"/>
    <cellStyle name="好 2 8" xfId="9148"/>
    <cellStyle name="好 2 9" xfId="9149"/>
    <cellStyle name="好 20" xfId="9052"/>
    <cellStyle name="好 20 10" xfId="9054"/>
    <cellStyle name="好 20 11" xfId="9056"/>
    <cellStyle name="好 20 12" xfId="9058"/>
    <cellStyle name="好 20 13" xfId="9060"/>
    <cellStyle name="好 20 14" xfId="9062"/>
    <cellStyle name="好 20 15" xfId="9064"/>
    <cellStyle name="好 20 16" xfId="9066"/>
    <cellStyle name="好 20 2" xfId="9068"/>
    <cellStyle name="好 20 3" xfId="5036"/>
    <cellStyle name="好 20 4" xfId="5039"/>
    <cellStyle name="好 20 5" xfId="5042"/>
    <cellStyle name="好 20 6" xfId="9070"/>
    <cellStyle name="好 20 7" xfId="9072"/>
    <cellStyle name="好 20 8" xfId="9074"/>
    <cellStyle name="好 20 9" xfId="9076"/>
    <cellStyle name="好 21" xfId="9078"/>
    <cellStyle name="好 21 10" xfId="9080"/>
    <cellStyle name="好 21 11" xfId="9082"/>
    <cellStyle name="好 21 12" xfId="9084"/>
    <cellStyle name="好 21 13" xfId="2825"/>
    <cellStyle name="好 21 14" xfId="9086"/>
    <cellStyle name="好 21 15" xfId="9088"/>
    <cellStyle name="好 21 16" xfId="9090"/>
    <cellStyle name="好 21 2" xfId="9092"/>
    <cellStyle name="好 21 3" xfId="9094"/>
    <cellStyle name="好 21 4" xfId="9096"/>
    <cellStyle name="好 21 5" xfId="9098"/>
    <cellStyle name="好 21 6" xfId="9100"/>
    <cellStyle name="好 21 7" xfId="9102"/>
    <cellStyle name="好 21 8" xfId="9104"/>
    <cellStyle name="好 21 9" xfId="9106"/>
    <cellStyle name="好 22" xfId="9108"/>
    <cellStyle name="好 22 10" xfId="2393"/>
    <cellStyle name="好 22 11" xfId="1328"/>
    <cellStyle name="好 22 12" xfId="1342"/>
    <cellStyle name="好 22 13" xfId="1357"/>
    <cellStyle name="好 22 14" xfId="2472"/>
    <cellStyle name="好 22 15" xfId="2508"/>
    <cellStyle name="好 22 16" xfId="2519"/>
    <cellStyle name="好 22 2" xfId="2541"/>
    <cellStyle name="好 22 3" xfId="2556"/>
    <cellStyle name="好 22 4" xfId="475"/>
    <cellStyle name="好 22 5" xfId="2579"/>
    <cellStyle name="好 22 6" xfId="2590"/>
    <cellStyle name="好 22 7" xfId="2603"/>
    <cellStyle name="好 22 8" xfId="2611"/>
    <cellStyle name="好 22 9" xfId="9110"/>
    <cellStyle name="好 23" xfId="9112"/>
    <cellStyle name="好 23 10" xfId="739"/>
    <cellStyle name="好 23 11" xfId="768"/>
    <cellStyle name="好 23 12" xfId="802"/>
    <cellStyle name="好 23 13" xfId="838"/>
    <cellStyle name="好 23 14" xfId="882"/>
    <cellStyle name="好 23 15" xfId="910"/>
    <cellStyle name="好 23 16" xfId="959"/>
    <cellStyle name="好 23 2" xfId="2655"/>
    <cellStyle name="好 23 3" xfId="2660"/>
    <cellStyle name="好 23 4" xfId="2666"/>
    <cellStyle name="好 23 5" xfId="2675"/>
    <cellStyle name="好 23 6" xfId="1953"/>
    <cellStyle name="好 23 7" xfId="1959"/>
    <cellStyle name="好 23 8" xfId="1963"/>
    <cellStyle name="好 23 9" xfId="9114"/>
    <cellStyle name="好 24" xfId="9116"/>
    <cellStyle name="好 25" xfId="9150"/>
    <cellStyle name="好 26" xfId="9152"/>
    <cellStyle name="好 27" xfId="9154"/>
    <cellStyle name="好 28" xfId="9156"/>
    <cellStyle name="好 29" xfId="9158"/>
    <cellStyle name="好 3" xfId="9160"/>
    <cellStyle name="好 3 10" xfId="9161"/>
    <cellStyle name="好 3 11" xfId="9162"/>
    <cellStyle name="好 3 12" xfId="9163"/>
    <cellStyle name="好 3 13" xfId="9164"/>
    <cellStyle name="好 3 14" xfId="9165"/>
    <cellStyle name="好 3 15" xfId="9166"/>
    <cellStyle name="好 3 16" xfId="9167"/>
    <cellStyle name="好 3 2" xfId="9168"/>
    <cellStyle name="好 3 3" xfId="9169"/>
    <cellStyle name="好 3 4" xfId="9170"/>
    <cellStyle name="好 3 5" xfId="9172"/>
    <cellStyle name="好 3 6" xfId="9174"/>
    <cellStyle name="好 3 7" xfId="9176"/>
    <cellStyle name="好 3 8" xfId="9178"/>
    <cellStyle name="好 3 9" xfId="9180"/>
    <cellStyle name="好 30" xfId="9151"/>
    <cellStyle name="好 31" xfId="9153"/>
    <cellStyle name="好 32" xfId="9155"/>
    <cellStyle name="好 33" xfId="9157"/>
    <cellStyle name="好 34" xfId="9159"/>
    <cellStyle name="好 35" xfId="9182"/>
    <cellStyle name="好 36" xfId="9183"/>
    <cellStyle name="好 37" xfId="9184"/>
    <cellStyle name="好 4" xfId="9185"/>
    <cellStyle name="好 4 10" xfId="9186"/>
    <cellStyle name="好 4 11" xfId="9187"/>
    <cellStyle name="好 4 12" xfId="9188"/>
    <cellStyle name="好 4 13" xfId="9189"/>
    <cellStyle name="好 4 14" xfId="9190"/>
    <cellStyle name="好 4 15" xfId="9191"/>
    <cellStyle name="好 4 16" xfId="9192"/>
    <cellStyle name="好 4 2" xfId="9193"/>
    <cellStyle name="好 4 3" xfId="9194"/>
    <cellStyle name="好 4 4" xfId="9195"/>
    <cellStyle name="好 4 5" xfId="9196"/>
    <cellStyle name="好 4 6" xfId="9197"/>
    <cellStyle name="好 4 7" xfId="9198"/>
    <cellStyle name="好 4 8" xfId="9199"/>
    <cellStyle name="好 4 9" xfId="9200"/>
    <cellStyle name="好 5" xfId="9201"/>
    <cellStyle name="好 5 10" xfId="9202"/>
    <cellStyle name="好 5 11" xfId="9203"/>
    <cellStyle name="好 5 12" xfId="9204"/>
    <cellStyle name="好 5 13" xfId="9205"/>
    <cellStyle name="好 5 14" xfId="592"/>
    <cellStyle name="好 5 15" xfId="230"/>
    <cellStyle name="好 5 16" xfId="615"/>
    <cellStyle name="好 5 2" xfId="9206"/>
    <cellStyle name="好 5 3" xfId="9207"/>
    <cellStyle name="好 5 4" xfId="9208"/>
    <cellStyle name="好 5 5" xfId="9209"/>
    <cellStyle name="好 5 6" xfId="9210"/>
    <cellStyle name="好 5 7" xfId="9211"/>
    <cellStyle name="好 5 8" xfId="9212"/>
    <cellStyle name="好 5 9" xfId="9213"/>
    <cellStyle name="好 6" xfId="9214"/>
    <cellStyle name="好 6 10" xfId="9215"/>
    <cellStyle name="好 6 11" xfId="9216"/>
    <cellStyle name="好 6 12" xfId="9217"/>
    <cellStyle name="好 6 13" xfId="9218"/>
    <cellStyle name="好 6 14" xfId="9219"/>
    <cellStyle name="好 6 15" xfId="9221"/>
    <cellStyle name="好 6 16" xfId="9223"/>
    <cellStyle name="好 6 2" xfId="9225"/>
    <cellStyle name="好 6 3" xfId="9226"/>
    <cellStyle name="好 6 4" xfId="9227"/>
    <cellStyle name="好 6 5" xfId="9228"/>
    <cellStyle name="好 6 6" xfId="9229"/>
    <cellStyle name="好 6 7" xfId="9230"/>
    <cellStyle name="好 6 8" xfId="9231"/>
    <cellStyle name="好 6 9" xfId="9232"/>
    <cellStyle name="好 7" xfId="9233"/>
    <cellStyle name="好 7 10" xfId="9234"/>
    <cellStyle name="好 7 11" xfId="9235"/>
    <cellStyle name="好 7 12" xfId="9236"/>
    <cellStyle name="好 7 13" xfId="9237"/>
    <cellStyle name="好 7 14" xfId="9238"/>
    <cellStyle name="好 7 15" xfId="9239"/>
    <cellStyle name="好 7 16" xfId="9240"/>
    <cellStyle name="好 7 2" xfId="9241"/>
    <cellStyle name="好 7 3" xfId="9242"/>
    <cellStyle name="好 7 4" xfId="9243"/>
    <cellStyle name="好 7 5" xfId="9244"/>
    <cellStyle name="好 7 6" xfId="2060"/>
    <cellStyle name="好 7 7" xfId="2065"/>
    <cellStyle name="好 7 8" xfId="2070"/>
    <cellStyle name="好 7 9" xfId="9245"/>
    <cellStyle name="好 8" xfId="9247"/>
    <cellStyle name="好 8 10" xfId="9248"/>
    <cellStyle name="好 8 11" xfId="9249"/>
    <cellStyle name="好 8 12" xfId="9250"/>
    <cellStyle name="好 8 13" xfId="9251"/>
    <cellStyle name="好 8 14" xfId="9252"/>
    <cellStyle name="好 8 15" xfId="9253"/>
    <cellStyle name="好 8 16" xfId="9254"/>
    <cellStyle name="好 8 2" xfId="9255"/>
    <cellStyle name="好 8 3" xfId="9256"/>
    <cellStyle name="好 8 4" xfId="9257"/>
    <cellStyle name="好 8 5" xfId="9258"/>
    <cellStyle name="好 8 6" xfId="2074"/>
    <cellStyle name="好 8 7" xfId="2078"/>
    <cellStyle name="好 8 8" xfId="2082"/>
    <cellStyle name="好 8 9" xfId="9259"/>
    <cellStyle name="好 9" xfId="9260"/>
    <cellStyle name="好 9 10" xfId="9261"/>
    <cellStyle name="好 9 11" xfId="9262"/>
    <cellStyle name="好 9 12" xfId="9263"/>
    <cellStyle name="好 9 13" xfId="9264"/>
    <cellStyle name="好 9 14" xfId="9265"/>
    <cellStyle name="好 9 15" xfId="9266"/>
    <cellStyle name="好 9 16" xfId="9267"/>
    <cellStyle name="好 9 2" xfId="9268"/>
    <cellStyle name="好 9 3" xfId="9269"/>
    <cellStyle name="好 9 4" xfId="9270"/>
    <cellStyle name="好 9 5" xfId="9271"/>
    <cellStyle name="好 9 6" xfId="2085"/>
    <cellStyle name="好 9 7" xfId="2089"/>
    <cellStyle name="好 9 8" xfId="2096"/>
    <cellStyle name="好 9 9" xfId="9272"/>
    <cellStyle name="好_（1）主线清单模板09.6.8" xfId="9274"/>
    <cellStyle name="好_（1）主线清单模板09.6.8 10" xfId="8073"/>
    <cellStyle name="好_（1）主线清单模板09.6.8 11" xfId="8075"/>
    <cellStyle name="好_（1）主线清单模板09.6.8 12" xfId="8077"/>
    <cellStyle name="好_（1）主线清单模板09.6.8 13" xfId="8079"/>
    <cellStyle name="好_（1）主线清单模板09.6.8 14" xfId="8081"/>
    <cellStyle name="好_（1）主线清单模板09.6.8 15" xfId="9275"/>
    <cellStyle name="好_（1）主线清单模板09.6.8 16" xfId="9277"/>
    <cellStyle name="好_（1）主线清单模板09.6.8 2" xfId="9279"/>
    <cellStyle name="好_（1）主线清单模板09.6.8 3" xfId="9280"/>
    <cellStyle name="好_（1）主线清单模板09.6.8 4" xfId="9281"/>
    <cellStyle name="好_（1）主线清单模板09.6.8 5" xfId="9282"/>
    <cellStyle name="好_（1）主线清单模板09.6.8 6" xfId="9283"/>
    <cellStyle name="好_（1）主线清单模板09.6.8 7" xfId="9284"/>
    <cellStyle name="好_（1）主线清单模板09.6.8 8" xfId="9285"/>
    <cellStyle name="好_（1）主线清单模板09.6.8 9" xfId="9286"/>
    <cellStyle name="好_（已锁）长沙开福万达酒店客房区清单0920" xfId="9287"/>
    <cellStyle name="好_（已锁）长沙开福万达酒店客房区清单0920 10" xfId="9288"/>
    <cellStyle name="好_（已锁）长沙开福万达酒店客房区清单0920 11" xfId="9289"/>
    <cellStyle name="好_（已锁）长沙开福万达酒店客房区清单0920 12" xfId="9290"/>
    <cellStyle name="好_（已锁）长沙开福万达酒店客房区清单0920 13" xfId="9291"/>
    <cellStyle name="好_（已锁）长沙开福万达酒店客房区清单0920 14" xfId="9292"/>
    <cellStyle name="好_（已锁）长沙开福万达酒店客房区清单0920 15" xfId="9293"/>
    <cellStyle name="好_（已锁）长沙开福万达酒店客房区清单0920 16" xfId="9294"/>
    <cellStyle name="好_（已锁）长沙开福万达酒店客房区清单0920 2" xfId="9295"/>
    <cellStyle name="好_（已锁）长沙开福万达酒店客房区清单0920 3" xfId="9296"/>
    <cellStyle name="好_（已锁）长沙开福万达酒店客房区清单0920 4" xfId="9297"/>
    <cellStyle name="好_（已锁）长沙开福万达酒店客房区清单0920 5" xfId="9298"/>
    <cellStyle name="好_（已锁）长沙开福万达酒店客房区清单0920 6" xfId="9299"/>
    <cellStyle name="好_（已锁）长沙开福万达酒店客房区清单0920 7" xfId="9300"/>
    <cellStyle name="好_（已锁）长沙开福万达酒店客房区清单0920 8" xfId="9301"/>
    <cellStyle name="好_（已锁）长沙开福万达酒店客房区清单0920 9" xfId="9302"/>
    <cellStyle name="好_13.1泉州万达酒店后勤清单(中铁)" xfId="9303"/>
    <cellStyle name="好_13.1泉州万达酒店后勤清单(中铁) 10" xfId="9305"/>
    <cellStyle name="好_13.1泉州万达酒店后勤清单(中铁) 11" xfId="9306"/>
    <cellStyle name="好_13.1泉州万达酒店后勤清单(中铁) 12" xfId="9307"/>
    <cellStyle name="好_13.1泉州万达酒店后勤清单(中铁) 13" xfId="4576"/>
    <cellStyle name="好_13.1泉州万达酒店后勤清单(中铁) 14" xfId="9308"/>
    <cellStyle name="好_13.1泉州万达酒店后勤清单(中铁) 15" xfId="9309"/>
    <cellStyle name="好_13.1泉州万达酒店后勤清单(中铁) 16" xfId="9310"/>
    <cellStyle name="好_13.1泉州万达酒店后勤清单(中铁) 2" xfId="9311"/>
    <cellStyle name="好_13.1泉州万达酒店后勤清单(中铁) 3" xfId="9312"/>
    <cellStyle name="好_13.1泉州万达酒店后勤清单(中铁) 4" xfId="9314"/>
    <cellStyle name="好_13.1泉州万达酒店后勤清单(中铁) 5" xfId="9315"/>
    <cellStyle name="好_13.1泉州万达酒店后勤清单(中铁) 6" xfId="9316"/>
    <cellStyle name="好_13.1泉州万达酒店后勤清单(中铁) 7" xfId="9317"/>
    <cellStyle name="好_13.1泉州万达酒店后勤清单(中铁) 8" xfId="9318"/>
    <cellStyle name="好_13.1泉州万达酒店后勤清单(中铁) 9" xfId="9319"/>
    <cellStyle name="好_16-22号清单－二期总包水" xfId="9320"/>
    <cellStyle name="好_16-22号清单－二期总包水 10" xfId="4561"/>
    <cellStyle name="好_16-22号清单－二期总包水 11" xfId="4564"/>
    <cellStyle name="好_16-22号清单－二期总包水 12" xfId="9321"/>
    <cellStyle name="好_16-22号清单－二期总包水 13" xfId="9323"/>
    <cellStyle name="好_16-22号清单－二期总包水 14" xfId="9325"/>
    <cellStyle name="好_16-22号清单－二期总包水 15" xfId="9327"/>
    <cellStyle name="好_16-22号清单－二期总包水 16" xfId="9329"/>
    <cellStyle name="好_16-22号清单－二期总包水 2" xfId="9330"/>
    <cellStyle name="好_16-22号清单－二期总包水 3" xfId="9331"/>
    <cellStyle name="好_16-22号清单－二期总包水 4" xfId="9332"/>
    <cellStyle name="好_16-22号清单－二期总包水 5" xfId="9333"/>
    <cellStyle name="好_16-22号清单－二期总包水 6" xfId="9334"/>
    <cellStyle name="好_16-22号清单－二期总包水 7" xfId="9335"/>
    <cellStyle name="好_16-22号清单－二期总包水 8" xfId="9336"/>
    <cellStyle name="好_16-22号清单－二期总包水 9" xfId="9337"/>
    <cellStyle name="好_2008清单地铁清单模板（逸群）" xfId="9338"/>
    <cellStyle name="好_2008清单地铁清单模板（逸群） 10" xfId="4666"/>
    <cellStyle name="好_2008清单地铁清单模板（逸群） 11" xfId="9339"/>
    <cellStyle name="好_2008清单地铁清单模板（逸群） 12" xfId="9340"/>
    <cellStyle name="好_2008清单地铁清单模板（逸群） 13" xfId="9341"/>
    <cellStyle name="好_2008清单地铁清单模板（逸群） 14" xfId="9342"/>
    <cellStyle name="好_2008清单地铁清单模板（逸群） 15" xfId="9343"/>
    <cellStyle name="好_2008清单地铁清单模板（逸群） 16" xfId="9344"/>
    <cellStyle name="好_2008清单地铁清单模板（逸群） 2" xfId="9345"/>
    <cellStyle name="好_2008清单地铁清单模板（逸群） 3" xfId="9346"/>
    <cellStyle name="好_2008清单地铁清单模板（逸群） 4" xfId="9347"/>
    <cellStyle name="好_2008清单地铁清单模板（逸群） 5" xfId="9348"/>
    <cellStyle name="好_2008清单地铁清单模板（逸群） 6" xfId="9349"/>
    <cellStyle name="好_2008清单地铁清单模板（逸群） 7" xfId="9350"/>
    <cellStyle name="好_2008清单地铁清单模板（逸群） 8" xfId="9351"/>
    <cellStyle name="好_2008清单地铁清单模板（逸群） 9" xfId="9352"/>
    <cellStyle name="好_2009-08金域蓝湾二期A7-A9,F栋进度审批表" xfId="9353"/>
    <cellStyle name="好_2009-08金域蓝湾二期A7-A9,F栋进度审批表 10" xfId="9354"/>
    <cellStyle name="好_2009-08金域蓝湾二期A7-A9,F栋进度审批表 11" xfId="9355"/>
    <cellStyle name="好_2009-08金域蓝湾二期A7-A9,F栋进度审批表 12" xfId="9356"/>
    <cellStyle name="好_2009-08金域蓝湾二期A7-A9,F栋进度审批表 13" xfId="9357"/>
    <cellStyle name="好_2009-08金域蓝湾二期A7-A9,F栋进度审批表 14" xfId="9358"/>
    <cellStyle name="好_2009-08金域蓝湾二期A7-A9,F栋进度审批表 15" xfId="9359"/>
    <cellStyle name="好_2009-08金域蓝湾二期A7-A9,F栋进度审批表 16" xfId="9360"/>
    <cellStyle name="好_2009-08金域蓝湾二期A7-A9,F栋进度审批表 2" xfId="9361"/>
    <cellStyle name="好_2009-08金域蓝湾二期A7-A9,F栋进度审批表 3" xfId="9363"/>
    <cellStyle name="好_2009-08金域蓝湾二期A7-A9,F栋进度审批表 4" xfId="9365"/>
    <cellStyle name="好_2009-08金域蓝湾二期A7-A9,F栋进度审批表 5" xfId="9366"/>
    <cellStyle name="好_2009-08金域蓝湾二期A7-A9,F栋进度审批表 6" xfId="9368"/>
    <cellStyle name="好_2009-08金域蓝湾二期A7-A9,F栋进度审批表 7" xfId="9370"/>
    <cellStyle name="好_2009-08金域蓝湾二期A7-A9,F栋进度审批表 8" xfId="9372"/>
    <cellStyle name="好_2009-08金域蓝湾二期A7-A9,F栋进度审批表 9" xfId="9374"/>
    <cellStyle name="好_8号线北段（清单模板）7.24" xfId="9376"/>
    <cellStyle name="好_8号线北段（清单模板）7.24 10" xfId="9377"/>
    <cellStyle name="好_8号线北段（清单模板）7.24 11" xfId="9378"/>
    <cellStyle name="好_8号线北段（清单模板）7.24 12" xfId="7510"/>
    <cellStyle name="好_8号线北段（清单模板）7.24 13" xfId="7513"/>
    <cellStyle name="好_8号线北段（清单模板）7.24 14" xfId="7516"/>
    <cellStyle name="好_8号线北段（清单模板）7.24 15" xfId="7519"/>
    <cellStyle name="好_8号线北段（清单模板）7.24 16" xfId="7522"/>
    <cellStyle name="好_8号线北段（清单模板）7.24 2" xfId="9379"/>
    <cellStyle name="好_8号线北段（清单模板）7.24 3" xfId="9380"/>
    <cellStyle name="好_8号线北段（清单模板）7.24 4" xfId="9381"/>
    <cellStyle name="好_8号线北段（清单模板）7.24 5" xfId="9382"/>
    <cellStyle name="好_8号线北段（清单模板）7.24 6" xfId="9383"/>
    <cellStyle name="好_8号线北段（清单模板）7.24 7" xfId="9385"/>
    <cellStyle name="好_8号线北段（清单模板）7.24 8" xfId="9386"/>
    <cellStyle name="好_8号线北段（清单模板）7.24 9" xfId="9387"/>
    <cellStyle name="好_8号线调价" xfId="9388"/>
    <cellStyle name="好_8号线调价 10" xfId="9389"/>
    <cellStyle name="好_8号线调价 11" xfId="9390"/>
    <cellStyle name="好_8号线调价 12" xfId="9391"/>
    <cellStyle name="好_8号线调价 13" xfId="9392"/>
    <cellStyle name="好_8号线调价 14" xfId="9393"/>
    <cellStyle name="好_8号线调价 15" xfId="9394"/>
    <cellStyle name="好_8号线调价 16" xfId="9395"/>
    <cellStyle name="好_8号线调价 2" xfId="9396"/>
    <cellStyle name="好_8号线调价 3" xfId="9398"/>
    <cellStyle name="好_8号线调价 4" xfId="9400"/>
    <cellStyle name="好_8号线调价 5" xfId="9401"/>
    <cellStyle name="好_8号线调价 6" xfId="6694"/>
    <cellStyle name="好_8号线调价 7" xfId="6696"/>
    <cellStyle name="好_8号线调价 8" xfId="6698"/>
    <cellStyle name="好_8号线调价 9" xfId="6700"/>
    <cellStyle name="好_9-15号清单－二期总包电" xfId="9402"/>
    <cellStyle name="好_9-15号清单－二期总包电 10" xfId="3164"/>
    <cellStyle name="好_9-15号清单－二期总包电 11" xfId="3166"/>
    <cellStyle name="好_9-15号清单－二期总包电 12" xfId="3168"/>
    <cellStyle name="好_9-15号清单－二期总包电 13" xfId="9404"/>
    <cellStyle name="好_9-15号清单－二期总包电 14" xfId="9405"/>
    <cellStyle name="好_9-15号清单－二期总包电 15" xfId="9406"/>
    <cellStyle name="好_9-15号清单－二期总包电 16" xfId="9407"/>
    <cellStyle name="好_9-15号清单－二期总包电 2" xfId="9408"/>
    <cellStyle name="好_9-15号清单－二期总包电 3" xfId="9409"/>
    <cellStyle name="好_9-15号清单－二期总包电 4" xfId="9410"/>
    <cellStyle name="好_9-15号清单－二期总包电 5" xfId="9411"/>
    <cellStyle name="好_9-15号清单－二期总包电 6" xfId="9412"/>
    <cellStyle name="好_9-15号清单－二期总包电 7" xfId="9413"/>
    <cellStyle name="好_9-15号清单－二期总包电 8" xfId="9414"/>
    <cellStyle name="好_9-15号清单－二期总包电 9" xfId="9415"/>
    <cellStyle name="好_B4-B8栋装修做法（9.8）打印" xfId="9416"/>
    <cellStyle name="好_B4-B8栋装修做法（9.8）打印 10" xfId="9418"/>
    <cellStyle name="好_B4-B8栋装修做法（9.8）打印 11" xfId="9420"/>
    <cellStyle name="好_B4-B8栋装修做法（9.8）打印 12" xfId="2786"/>
    <cellStyle name="好_B4-B8栋装修做法（9.8）打印 13" xfId="2791"/>
    <cellStyle name="好_B4-B8栋装修做法（9.8）打印 14" xfId="2793"/>
    <cellStyle name="好_B4-B8栋装修做法（9.8）打印 15" xfId="2303"/>
    <cellStyle name="好_B4-B8栋装修做法（9.8）打印 16" xfId="2305"/>
    <cellStyle name="好_B4-B8栋装修做法（9.8）打印 2" xfId="9422"/>
    <cellStyle name="好_B4-B8栋装修做法（9.8）打印 3" xfId="9423"/>
    <cellStyle name="好_B4-B8栋装修做法（9.8）打印 4" xfId="9424"/>
    <cellStyle name="好_B4-B8栋装修做法（9.8）打印 5" xfId="9425"/>
    <cellStyle name="好_B4-B8栋装修做法（9.8）打印 6" xfId="9426"/>
    <cellStyle name="好_B4-B8栋装修做法（9.8）打印 7" xfId="9427"/>
    <cellStyle name="好_B4-B8栋装修做法（9.8）打印 8" xfId="9428"/>
    <cellStyle name="好_B4-B8栋装修做法（9.8）打印 9" xfId="9429"/>
    <cellStyle name="好_B4-B8主体含量指标表9.10" xfId="9430"/>
    <cellStyle name="好_B4-B8主体含量指标表9.10 10" xfId="9431"/>
    <cellStyle name="好_B4-B8主体含量指标表9.10 11" xfId="9432"/>
    <cellStyle name="好_B4-B8主体含量指标表9.10 12" xfId="9433"/>
    <cellStyle name="好_B4-B8主体含量指标表9.10 13" xfId="9434"/>
    <cellStyle name="好_B4-B8主体含量指标表9.10 14" xfId="9435"/>
    <cellStyle name="好_B4-B8主体含量指标表9.10 15" xfId="9436"/>
    <cellStyle name="好_B4-B8主体含量指标表9.10 16" xfId="9437"/>
    <cellStyle name="好_B4-B8主体含量指标表9.10 2" xfId="9438"/>
    <cellStyle name="好_B4-B8主体含量指标表9.10 3" xfId="9439"/>
    <cellStyle name="好_B4-B8主体含量指标表9.10 4" xfId="6850"/>
    <cellStyle name="好_B4-B8主体含量指标表9.10 5" xfId="6867"/>
    <cellStyle name="好_B4-B8主体含量指标表9.10 6" xfId="6884"/>
    <cellStyle name="好_B4-B8主体含量指标表9.10 7" xfId="6886"/>
    <cellStyle name="好_B4-B8主体含量指标表9.10 8" xfId="6888"/>
    <cellStyle name="好_B4-B8主体含量指标表9.10 9" xfId="6891"/>
    <cellStyle name="好_Book1" xfId="9440"/>
    <cellStyle name="好_Book1 10" xfId="9441"/>
    <cellStyle name="好_Book1 11" xfId="9443"/>
    <cellStyle name="好_Book1 12" xfId="9445"/>
    <cellStyle name="好_Book1 13" xfId="9447"/>
    <cellStyle name="好_Book1 14" xfId="9449"/>
    <cellStyle name="好_Book1 15" xfId="9451"/>
    <cellStyle name="好_Book1 16" xfId="9453"/>
    <cellStyle name="好_Book1 2" xfId="9455"/>
    <cellStyle name="好_Book1 3" xfId="9456"/>
    <cellStyle name="好_Book1 4" xfId="9457"/>
    <cellStyle name="好_Book1 5" xfId="9458"/>
    <cellStyle name="好_Book1 6" xfId="9459"/>
    <cellStyle name="好_Book1 7" xfId="9460"/>
    <cellStyle name="好_Book1 8" xfId="9461"/>
    <cellStyle name="好_Book1 9" xfId="9462"/>
    <cellStyle name="好_Book1_1" xfId="9463"/>
    <cellStyle name="好_Book1_1 10" xfId="9464"/>
    <cellStyle name="好_Book1_1 11" xfId="9465"/>
    <cellStyle name="好_Book1_1 12" xfId="9466"/>
    <cellStyle name="好_Book1_1 13" xfId="9467"/>
    <cellStyle name="好_Book1_1 14" xfId="9468"/>
    <cellStyle name="好_Book1_1 15" xfId="9470"/>
    <cellStyle name="好_Book1_1 16" xfId="9472"/>
    <cellStyle name="好_Book1_1 2" xfId="9474"/>
    <cellStyle name="好_Book1_1 3" xfId="9475"/>
    <cellStyle name="好_Book1_1 4" xfId="9476"/>
    <cellStyle name="好_Book1_1 5" xfId="5891"/>
    <cellStyle name="好_Book1_1 6" xfId="5893"/>
    <cellStyle name="好_Book1_1 7" xfId="5895"/>
    <cellStyle name="好_Book1_1 8" xfId="9477"/>
    <cellStyle name="好_Book1_1 9" xfId="648"/>
    <cellStyle name="好_Book1_2" xfId="9478"/>
    <cellStyle name="好_Book1_2 10" xfId="9479"/>
    <cellStyle name="好_Book1_2 11" xfId="9480"/>
    <cellStyle name="好_Book1_2 12" xfId="9481"/>
    <cellStyle name="好_Book1_2 13" xfId="9482"/>
    <cellStyle name="好_Book1_2 14" xfId="9483"/>
    <cellStyle name="好_Book1_2 15" xfId="9484"/>
    <cellStyle name="好_Book1_2 16" xfId="37"/>
    <cellStyle name="好_Book1_2 2" xfId="9485"/>
    <cellStyle name="好_Book1_2 3" xfId="9486"/>
    <cellStyle name="好_Book1_2 4" xfId="9487"/>
    <cellStyle name="好_Book1_2 5" xfId="5898"/>
    <cellStyle name="好_Book1_2 6" xfId="5900"/>
    <cellStyle name="好_Book1_2 7" xfId="5902"/>
    <cellStyle name="好_Book1_2 8" xfId="9488"/>
    <cellStyle name="好_Book1_2 9" xfId="667"/>
    <cellStyle name="好_安装清单模板09.3.20（讨论后修改版）" xfId="9489"/>
    <cellStyle name="好_安装清单模板09.3.20（讨论后修改版） 10" xfId="9490"/>
    <cellStyle name="好_安装清单模板09.3.20（讨论后修改版） 11" xfId="9491"/>
    <cellStyle name="好_安装清单模板09.3.20（讨论后修改版） 12" xfId="9492"/>
    <cellStyle name="好_安装清单模板09.3.20（讨论后修改版） 13" xfId="9493"/>
    <cellStyle name="好_安装清单模板09.3.20（讨论后修改版） 14" xfId="9494"/>
    <cellStyle name="好_安装清单模板09.3.20（讨论后修改版） 15" xfId="9495"/>
    <cellStyle name="好_安装清单模板09.3.20（讨论后修改版） 16" xfId="9496"/>
    <cellStyle name="好_安装清单模板09.3.20（讨论后修改版） 2" xfId="9497"/>
    <cellStyle name="好_安装清单模板09.3.20（讨论后修改版） 3" xfId="9498"/>
    <cellStyle name="好_安装清单模板09.3.20（讨论后修改版） 4" xfId="9499"/>
    <cellStyle name="好_安装清单模板09.3.20（讨论后修改版） 5" xfId="9500"/>
    <cellStyle name="好_安装清单模板09.3.20（讨论后修改版） 6" xfId="9501"/>
    <cellStyle name="好_安装清单模板09.3.20（讨论后修改版） 7" xfId="9502"/>
    <cellStyle name="好_安装清单模板09.3.20（讨论后修改版） 8" xfId="9503"/>
    <cellStyle name="好_安装清单模板09.3.20（讨论后修改版） 9" xfId="9504"/>
    <cellStyle name="好_鞍山万科惠斯勒小镇13#楼 清单" xfId="9505"/>
    <cellStyle name="好_鞍山万科惠斯勒小镇13#楼 清单 10" xfId="9506"/>
    <cellStyle name="好_鞍山万科惠斯勒小镇13#楼 清单 11" xfId="9507"/>
    <cellStyle name="好_鞍山万科惠斯勒小镇13#楼 清单 12" xfId="9508"/>
    <cellStyle name="好_鞍山万科惠斯勒小镇13#楼 清单 13" xfId="9509"/>
    <cellStyle name="好_鞍山万科惠斯勒小镇13#楼 清单 14" xfId="9510"/>
    <cellStyle name="好_鞍山万科惠斯勒小镇13#楼 清单 15" xfId="9511"/>
    <cellStyle name="好_鞍山万科惠斯勒小镇13#楼 清单 16" xfId="9512"/>
    <cellStyle name="好_鞍山万科惠斯勒小镇13#楼 清单 2" xfId="9513"/>
    <cellStyle name="好_鞍山万科惠斯勒小镇13#楼 清单 3" xfId="9514"/>
    <cellStyle name="好_鞍山万科惠斯勒小镇13#楼 清单 4" xfId="9515"/>
    <cellStyle name="好_鞍山万科惠斯勒小镇13#楼 清单 5" xfId="9516"/>
    <cellStyle name="好_鞍山万科惠斯勒小镇13#楼 清单 6" xfId="9517"/>
    <cellStyle name="好_鞍山万科惠斯勒小镇13#楼 清单 7" xfId="9518"/>
    <cellStyle name="好_鞍山万科惠斯勒小镇13#楼 清单 8" xfId="9519"/>
    <cellStyle name="好_鞍山万科惠斯勒小镇13#楼 清单 9" xfId="9520"/>
    <cellStyle name="好_鞍山万科惠斯勒小镇一期5#楼电气工程量清单组价" xfId="9521"/>
    <cellStyle name="好_鞍山万科惠斯勒小镇一期5#楼电气工程量清单组价 10" xfId="9522"/>
    <cellStyle name="好_鞍山万科惠斯勒小镇一期5#楼电气工程量清单组价 10 10" xfId="9524"/>
    <cellStyle name="好_鞍山万科惠斯勒小镇一期5#楼电气工程量清单组价 10 11" xfId="9525"/>
    <cellStyle name="好_鞍山万科惠斯勒小镇一期5#楼电气工程量清单组价 10 12" xfId="9526"/>
    <cellStyle name="好_鞍山万科惠斯勒小镇一期5#楼电气工程量清单组价 10 13" xfId="9527"/>
    <cellStyle name="好_鞍山万科惠斯勒小镇一期5#楼电气工程量清单组价 10 14" xfId="9528"/>
    <cellStyle name="好_鞍山万科惠斯勒小镇一期5#楼电气工程量清单组价 10 15" xfId="9529"/>
    <cellStyle name="好_鞍山万科惠斯勒小镇一期5#楼电气工程量清单组价 10 16" xfId="9530"/>
    <cellStyle name="好_鞍山万科惠斯勒小镇一期5#楼电气工程量清单组价 10 2" xfId="9531"/>
    <cellStyle name="好_鞍山万科惠斯勒小镇一期5#楼电气工程量清单组价 10 3" xfId="9532"/>
    <cellStyle name="好_鞍山万科惠斯勒小镇一期5#楼电气工程量清单组价 10 4" xfId="9533"/>
    <cellStyle name="好_鞍山万科惠斯勒小镇一期5#楼电气工程量清单组价 10 5" xfId="9534"/>
    <cellStyle name="好_鞍山万科惠斯勒小镇一期5#楼电气工程量清单组价 10 6" xfId="9535"/>
    <cellStyle name="好_鞍山万科惠斯勒小镇一期5#楼电气工程量清单组价 10 7" xfId="9536"/>
    <cellStyle name="好_鞍山万科惠斯勒小镇一期5#楼电气工程量清单组价 10 8" xfId="9537"/>
    <cellStyle name="好_鞍山万科惠斯勒小镇一期5#楼电气工程量清单组价 10 9" xfId="9538"/>
    <cellStyle name="好_鞍山万科惠斯勒小镇一期5#楼电气工程量清单组价 10_1.7安装" xfId="9539"/>
    <cellStyle name="好_鞍山万科惠斯勒小镇一期5#楼电气工程量清单组价 10_1.7安装 10" xfId="9540"/>
    <cellStyle name="好_鞍山万科惠斯勒小镇一期5#楼电气工程量清单组价 10_1.7安装 11" xfId="9541"/>
    <cellStyle name="好_鞍山万科惠斯勒小镇一期5#楼电气工程量清单组价 10_1.7安装 12" xfId="9543"/>
    <cellStyle name="好_鞍山万科惠斯勒小镇一期5#楼电气工程量清单组价 10_1.7安装 13" xfId="9545"/>
    <cellStyle name="好_鞍山万科惠斯勒小镇一期5#楼电气工程量清单组价 10_1.7安装 14" xfId="9547"/>
    <cellStyle name="好_鞍山万科惠斯勒小镇一期5#楼电气工程量清单组价 10_1.7安装 15" xfId="9549"/>
    <cellStyle name="好_鞍山万科惠斯勒小镇一期5#楼电气工程量清单组价 10_1.7安装 16" xfId="9551"/>
    <cellStyle name="好_鞍山万科惠斯勒小镇一期5#楼电气工程量清单组价 10_1.7安装 2" xfId="9553"/>
    <cellStyle name="好_鞍山万科惠斯勒小镇一期5#楼电气工程量清单组价 10_1.7安装 3" xfId="9554"/>
    <cellStyle name="好_鞍山万科惠斯勒小镇一期5#楼电气工程量清单组价 10_1.7安装 4" xfId="9555"/>
    <cellStyle name="好_鞍山万科惠斯勒小镇一期5#楼电气工程量清单组价 10_1.7安装 5" xfId="9556"/>
    <cellStyle name="好_鞍山万科惠斯勒小镇一期5#楼电气工程量清单组价 10_1.7安装 6" xfId="9557"/>
    <cellStyle name="好_鞍山万科惠斯勒小镇一期5#楼电气工程量清单组价 10_1.7安装 7" xfId="9558"/>
    <cellStyle name="好_鞍山万科惠斯勒小镇一期5#楼电气工程量清单组价 10_1.7安装 8" xfId="9559"/>
    <cellStyle name="好_鞍山万科惠斯勒小镇一期5#楼电气工程量清单组价 10_1.7安装 9" xfId="9560"/>
    <cellStyle name="好_鞍山万科惠斯勒小镇一期5#楼电气工程量清单组价 10_总包工程清单格式2012.12.25(1.4填写)(指标分析)" xfId="9561"/>
    <cellStyle name="好_鞍山万科惠斯勒小镇一期5#楼电气工程量清单组价 10_总包工程清单格式2012.12.25(1.4填写)(指标分析) 10" xfId="9562"/>
    <cellStyle name="好_鞍山万科惠斯勒小镇一期5#楼电气工程量清单组价 10_总包工程清单格式2012.12.25(1.4填写)(指标分析) 11" xfId="9563"/>
    <cellStyle name="好_鞍山万科惠斯勒小镇一期5#楼电气工程量清单组价 10_总包工程清单格式2012.12.25(1.4填写)(指标分析) 12" xfId="9564"/>
    <cellStyle name="好_鞍山万科惠斯勒小镇一期5#楼电气工程量清单组价 10_总包工程清单格式2012.12.25(1.4填写)(指标分析) 13" xfId="9565"/>
    <cellStyle name="好_鞍山万科惠斯勒小镇一期5#楼电气工程量清单组价 10_总包工程清单格式2012.12.25(1.4填写)(指标分析) 14" xfId="9566"/>
    <cellStyle name="好_鞍山万科惠斯勒小镇一期5#楼电气工程量清单组价 10_总包工程清单格式2012.12.25(1.4填写)(指标分析) 15" xfId="9567"/>
    <cellStyle name="好_鞍山万科惠斯勒小镇一期5#楼电气工程量清单组价 10_总包工程清单格式2012.12.25(1.4填写)(指标分析) 16" xfId="9568"/>
    <cellStyle name="好_鞍山万科惠斯勒小镇一期5#楼电气工程量清单组价 10_总包工程清单格式2012.12.25(1.4填写)(指标分析) 2" xfId="9570"/>
    <cellStyle name="好_鞍山万科惠斯勒小镇一期5#楼电气工程量清单组价 10_总包工程清单格式2012.12.25(1.4填写)(指标分析) 3" xfId="9571"/>
    <cellStyle name="好_鞍山万科惠斯勒小镇一期5#楼电气工程量清单组价 10_总包工程清单格式2012.12.25(1.4填写)(指标分析) 4" xfId="9572"/>
    <cellStyle name="好_鞍山万科惠斯勒小镇一期5#楼电气工程量清单组价 10_总包工程清单格式2012.12.25(1.4填写)(指标分析) 5" xfId="9573"/>
    <cellStyle name="好_鞍山万科惠斯勒小镇一期5#楼电气工程量清单组价 10_总包工程清单格式2012.12.25(1.4填写)(指标分析) 6" xfId="9574"/>
    <cellStyle name="好_鞍山万科惠斯勒小镇一期5#楼电气工程量清单组价 10_总包工程清单格式2012.12.25(1.4填写)(指标分析) 7" xfId="9575"/>
    <cellStyle name="好_鞍山万科惠斯勒小镇一期5#楼电气工程量清单组价 10_总包工程清单格式2012.12.25(1.4填写)(指标分析) 8" xfId="9576"/>
    <cellStyle name="好_鞍山万科惠斯勒小镇一期5#楼电气工程量清单组价 10_总包工程清单格式2012.12.25(1.4填写)(指标分析) 9" xfId="9577"/>
    <cellStyle name="好_鞍山万科惠斯勒小镇一期5#楼电气工程量清单组价 10_总包工程清单格式2012.12.25(1.5土建填写)" xfId="9578"/>
    <cellStyle name="好_鞍山万科惠斯勒小镇一期5#楼电气工程量清单组价 10_总包工程清单格式2012.12.25(1.5土建填写) 10" xfId="9579"/>
    <cellStyle name="好_鞍山万科惠斯勒小镇一期5#楼电气工程量清单组价 10_总包工程清单格式2012.12.25(1.5土建填写) 11" xfId="9580"/>
    <cellStyle name="好_鞍山万科惠斯勒小镇一期5#楼电气工程量清单组价 10_总包工程清单格式2012.12.25(1.5土建填写) 12" xfId="9581"/>
    <cellStyle name="好_鞍山万科惠斯勒小镇一期5#楼电气工程量清单组价 10_总包工程清单格式2012.12.25(1.5土建填写) 13" xfId="9582"/>
    <cellStyle name="好_鞍山万科惠斯勒小镇一期5#楼电气工程量清单组价 10_总包工程清单格式2012.12.25(1.5土建填写) 14" xfId="9583"/>
    <cellStyle name="好_鞍山万科惠斯勒小镇一期5#楼电气工程量清单组价 10_总包工程清单格式2012.12.25(1.5土建填写) 15" xfId="9584"/>
    <cellStyle name="好_鞍山万科惠斯勒小镇一期5#楼电气工程量清单组价 10_总包工程清单格式2012.12.25(1.5土建填写) 16" xfId="9585"/>
    <cellStyle name="好_鞍山万科惠斯勒小镇一期5#楼电气工程量清单组价 10_总包工程清单格式2012.12.25(1.5土建填写) 2" xfId="9586"/>
    <cellStyle name="好_鞍山万科惠斯勒小镇一期5#楼电气工程量清单组价 10_总包工程清单格式2012.12.25(1.5土建填写) 3" xfId="9587"/>
    <cellStyle name="好_鞍山万科惠斯勒小镇一期5#楼电气工程量清单组价 10_总包工程清单格式2012.12.25(1.5土建填写) 4" xfId="9588"/>
    <cellStyle name="好_鞍山万科惠斯勒小镇一期5#楼电气工程量清单组价 10_总包工程清单格式2012.12.25(1.5土建填写) 5" xfId="2268"/>
    <cellStyle name="好_鞍山万科惠斯勒小镇一期5#楼电气工程量清单组价 10_总包工程清单格式2012.12.25(1.5土建填写) 6" xfId="2271"/>
    <cellStyle name="好_鞍山万科惠斯勒小镇一期5#楼电气工程量清单组价 10_总包工程清单格式2012.12.25(1.5土建填写) 7" xfId="2274"/>
    <cellStyle name="好_鞍山万科惠斯勒小镇一期5#楼电气工程量清单组价 10_总包工程清单格式2012.12.25(1.5土建填写) 8" xfId="9589"/>
    <cellStyle name="好_鞍山万科惠斯勒小镇一期5#楼电气工程量清单组价 10_总包工程清单格式2012.12.25(1.5土建填写) 9" xfId="9591"/>
    <cellStyle name="好_鞍山万科惠斯勒小镇一期5#楼电气工程量清单组价 11" xfId="9593"/>
    <cellStyle name="好_鞍山万科惠斯勒小镇一期5#楼电气工程量清单组价 11 10" xfId="9595"/>
    <cellStyle name="好_鞍山万科惠斯勒小镇一期5#楼电气工程量清单组价 11 11" xfId="9596"/>
    <cellStyle name="好_鞍山万科惠斯勒小镇一期5#楼电气工程量清单组价 11 12" xfId="9597"/>
    <cellStyle name="好_鞍山万科惠斯勒小镇一期5#楼电气工程量清单组价 11 13" xfId="9598"/>
    <cellStyle name="好_鞍山万科惠斯勒小镇一期5#楼电气工程量清单组价 11 14" xfId="9599"/>
    <cellStyle name="好_鞍山万科惠斯勒小镇一期5#楼电气工程量清单组价 11 15" xfId="9600"/>
    <cellStyle name="好_鞍山万科惠斯勒小镇一期5#楼电气工程量清单组价 11 16" xfId="9601"/>
    <cellStyle name="好_鞍山万科惠斯勒小镇一期5#楼电气工程量清单组价 11 2" xfId="9602"/>
    <cellStyle name="好_鞍山万科惠斯勒小镇一期5#楼电气工程量清单组价 11 3" xfId="9604"/>
    <cellStyle name="好_鞍山万科惠斯勒小镇一期5#楼电气工程量清单组价 11 4" xfId="9606"/>
    <cellStyle name="好_鞍山万科惠斯勒小镇一期5#楼电气工程量清单组价 11 5" xfId="9608"/>
    <cellStyle name="好_鞍山万科惠斯勒小镇一期5#楼电气工程量清单组价 11 6" xfId="9610"/>
    <cellStyle name="好_鞍山万科惠斯勒小镇一期5#楼电气工程量清单组价 11 7" xfId="9612"/>
    <cellStyle name="好_鞍山万科惠斯勒小镇一期5#楼电气工程量清单组价 11 8" xfId="9613"/>
    <cellStyle name="好_鞍山万科惠斯勒小镇一期5#楼电气工程量清单组价 11 9" xfId="9614"/>
    <cellStyle name="好_鞍山万科惠斯勒小镇一期5#楼电气工程量清单组价 11_1.7安装" xfId="9615"/>
    <cellStyle name="好_鞍山万科惠斯勒小镇一期5#楼电气工程量清单组价 11_1.7安装 10" xfId="9616"/>
    <cellStyle name="好_鞍山万科惠斯勒小镇一期5#楼电气工程量清单组价 11_1.7安装 11" xfId="9617"/>
    <cellStyle name="好_鞍山万科惠斯勒小镇一期5#楼电气工程量清单组价 11_1.7安装 12" xfId="9619"/>
    <cellStyle name="好_鞍山万科惠斯勒小镇一期5#楼电气工程量清单组价 11_1.7安装 13" xfId="9621"/>
    <cellStyle name="好_鞍山万科惠斯勒小镇一期5#楼电气工程量清单组价 11_1.7安装 14" xfId="9623"/>
    <cellStyle name="好_鞍山万科惠斯勒小镇一期5#楼电气工程量清单组价 11_1.7安装 15" xfId="9626"/>
    <cellStyle name="好_鞍山万科惠斯勒小镇一期5#楼电气工程量清单组价 11_1.7安装 16" xfId="9629"/>
    <cellStyle name="好_鞍山万科惠斯勒小镇一期5#楼电气工程量清单组价 11_1.7安装 2" xfId="9632"/>
    <cellStyle name="好_鞍山万科惠斯勒小镇一期5#楼电气工程量清单组价 11_1.7安装 3" xfId="9634"/>
    <cellStyle name="好_鞍山万科惠斯勒小镇一期5#楼电气工程量清单组价 11_1.7安装 4" xfId="9636"/>
    <cellStyle name="好_鞍山万科惠斯勒小镇一期5#楼电气工程量清单组价 11_1.7安装 5" xfId="9638"/>
    <cellStyle name="好_鞍山万科惠斯勒小镇一期5#楼电气工程量清单组价 11_1.7安装 6" xfId="9640"/>
    <cellStyle name="好_鞍山万科惠斯勒小镇一期5#楼电气工程量清单组价 11_1.7安装 7" xfId="9641"/>
    <cellStyle name="好_鞍山万科惠斯勒小镇一期5#楼电气工程量清单组价 11_1.7安装 8" xfId="9642"/>
    <cellStyle name="好_鞍山万科惠斯勒小镇一期5#楼电气工程量清单组价 11_1.7安装 9" xfId="9643"/>
    <cellStyle name="好_鞍山万科惠斯勒小镇一期5#楼电气工程量清单组价 11_总包工程清单格式2012.12.25(1.4填写)(指标分析)" xfId="9644"/>
    <cellStyle name="好_鞍山万科惠斯勒小镇一期5#楼电气工程量清单组价 11_总包工程清单格式2012.12.25(1.4填写)(指标分析) 10" xfId="9645"/>
    <cellStyle name="好_鞍山万科惠斯勒小镇一期5#楼电气工程量清单组价 11_总包工程清单格式2012.12.25(1.4填写)(指标分析) 11" xfId="9646"/>
    <cellStyle name="好_鞍山万科惠斯勒小镇一期5#楼电气工程量清单组价 11_总包工程清单格式2012.12.25(1.4填写)(指标分析) 12" xfId="9647"/>
    <cellStyle name="好_鞍山万科惠斯勒小镇一期5#楼电气工程量清单组价 11_总包工程清单格式2012.12.25(1.4填写)(指标分析) 13" xfId="9648"/>
    <cellStyle name="好_鞍山万科惠斯勒小镇一期5#楼电气工程量清单组价 11_总包工程清单格式2012.12.25(1.4填写)(指标分析) 14" xfId="9649"/>
    <cellStyle name="好_鞍山万科惠斯勒小镇一期5#楼电气工程量清单组价 11_总包工程清单格式2012.12.25(1.4填写)(指标分析) 15" xfId="9650"/>
    <cellStyle name="好_鞍山万科惠斯勒小镇一期5#楼电气工程量清单组价 11_总包工程清单格式2012.12.25(1.4填写)(指标分析) 16" xfId="9651"/>
    <cellStyle name="好_鞍山万科惠斯勒小镇一期5#楼电气工程量清单组价 11_总包工程清单格式2012.12.25(1.4填写)(指标分析) 2" xfId="9652"/>
    <cellStyle name="好_鞍山万科惠斯勒小镇一期5#楼电气工程量清单组价 11_总包工程清单格式2012.12.25(1.4填写)(指标分析) 3" xfId="9653"/>
    <cellStyle name="好_鞍山万科惠斯勒小镇一期5#楼电气工程量清单组价 11_总包工程清单格式2012.12.25(1.4填写)(指标分析) 4" xfId="9654"/>
    <cellStyle name="好_鞍山万科惠斯勒小镇一期5#楼电气工程量清单组价 11_总包工程清单格式2012.12.25(1.4填写)(指标分析) 5" xfId="9656"/>
    <cellStyle name="好_鞍山万科惠斯勒小镇一期5#楼电气工程量清单组价 11_总包工程清单格式2012.12.25(1.4填写)(指标分析) 6" xfId="9658"/>
    <cellStyle name="好_鞍山万科惠斯勒小镇一期5#楼电气工程量清单组价 11_总包工程清单格式2012.12.25(1.4填写)(指标分析) 7" xfId="9660"/>
    <cellStyle name="好_鞍山万科惠斯勒小镇一期5#楼电气工程量清单组价 11_总包工程清单格式2012.12.25(1.4填写)(指标分析) 8" xfId="9662"/>
    <cellStyle name="好_鞍山万科惠斯勒小镇一期5#楼电气工程量清单组价 11_总包工程清单格式2012.12.25(1.4填写)(指标分析) 9" xfId="9664"/>
    <cellStyle name="好_鞍山万科惠斯勒小镇一期5#楼电气工程量清单组价 11_总包工程清单格式2012.12.25(1.5土建填写)" xfId="9667"/>
    <cellStyle name="好_鞍山万科惠斯勒小镇一期5#楼电气工程量清单组价 11_总包工程清单格式2012.12.25(1.5土建填写) 10" xfId="9668"/>
    <cellStyle name="好_鞍山万科惠斯勒小镇一期5#楼电气工程量清单组价 11_总包工程清单格式2012.12.25(1.5土建填写) 11" xfId="9669"/>
    <cellStyle name="好_鞍山万科惠斯勒小镇一期5#楼电气工程量清单组价 11_总包工程清单格式2012.12.25(1.5土建填写) 12" xfId="9670"/>
    <cellStyle name="好_鞍山万科惠斯勒小镇一期5#楼电气工程量清单组价 11_总包工程清单格式2012.12.25(1.5土建填写) 13" xfId="9671"/>
    <cellStyle name="好_鞍山万科惠斯勒小镇一期5#楼电气工程量清单组价 11_总包工程清单格式2012.12.25(1.5土建填写) 14" xfId="9672"/>
    <cellStyle name="好_鞍山万科惠斯勒小镇一期5#楼电气工程量清单组价 11_总包工程清单格式2012.12.25(1.5土建填写) 15" xfId="9673"/>
    <cellStyle name="好_鞍山万科惠斯勒小镇一期5#楼电气工程量清单组价 11_总包工程清单格式2012.12.25(1.5土建填写) 16" xfId="9674"/>
    <cellStyle name="好_鞍山万科惠斯勒小镇一期5#楼电气工程量清单组价 11_总包工程清单格式2012.12.25(1.5土建填写) 2" xfId="9675"/>
    <cellStyle name="好_鞍山万科惠斯勒小镇一期5#楼电气工程量清单组价 11_总包工程清单格式2012.12.25(1.5土建填写) 3" xfId="9676"/>
    <cellStyle name="好_鞍山万科惠斯勒小镇一期5#楼电气工程量清单组价 11_总包工程清单格式2012.12.25(1.5土建填写) 4" xfId="9677"/>
    <cellStyle name="好_鞍山万科惠斯勒小镇一期5#楼电气工程量清单组价 11_总包工程清单格式2012.12.25(1.5土建填写) 5" xfId="9678"/>
    <cellStyle name="好_鞍山万科惠斯勒小镇一期5#楼电气工程量清单组价 11_总包工程清单格式2012.12.25(1.5土建填写) 6" xfId="9679"/>
    <cellStyle name="好_鞍山万科惠斯勒小镇一期5#楼电气工程量清单组价 11_总包工程清单格式2012.12.25(1.5土建填写) 7" xfId="9680"/>
    <cellStyle name="好_鞍山万科惠斯勒小镇一期5#楼电气工程量清单组价 11_总包工程清单格式2012.12.25(1.5土建填写) 8" xfId="9681"/>
    <cellStyle name="好_鞍山万科惠斯勒小镇一期5#楼电气工程量清单组价 11_总包工程清单格式2012.12.25(1.5土建填写) 9" xfId="9682"/>
    <cellStyle name="好_鞍山万科惠斯勒小镇一期5#楼电气工程量清单组价 12" xfId="9683"/>
    <cellStyle name="好_鞍山万科惠斯勒小镇一期5#楼电气工程量清单组价 13" xfId="9685"/>
    <cellStyle name="好_鞍山万科惠斯勒小镇一期5#楼电气工程量清单组价 14" xfId="9687"/>
    <cellStyle name="好_鞍山万科惠斯勒小镇一期5#楼电气工程量清单组价 15" xfId="9688"/>
    <cellStyle name="好_鞍山万科惠斯勒小镇一期5#楼电气工程量清单组价 16" xfId="6489"/>
    <cellStyle name="好_鞍山万科惠斯勒小镇一期5#楼电气工程量清单组价 17" xfId="6494"/>
    <cellStyle name="好_鞍山万科惠斯勒小镇一期5#楼电气工程量清单组价 18" xfId="6500"/>
    <cellStyle name="好_鞍山万科惠斯勒小镇一期5#楼电气工程量清单组价 19" xfId="6505"/>
    <cellStyle name="好_鞍山万科惠斯勒小镇一期5#楼电气工程量清单组价 2" xfId="9691"/>
    <cellStyle name="好_鞍山万科惠斯勒小镇一期5#楼电气工程量清单组价 2 10" xfId="9692"/>
    <cellStyle name="好_鞍山万科惠斯勒小镇一期5#楼电气工程量清单组价 2 11" xfId="9694"/>
    <cellStyle name="好_鞍山万科惠斯勒小镇一期5#楼电气工程量清单组价 2 12" xfId="9696"/>
    <cellStyle name="好_鞍山万科惠斯勒小镇一期5#楼电气工程量清单组价 2 13" xfId="9697"/>
    <cellStyle name="好_鞍山万科惠斯勒小镇一期5#楼电气工程量清单组价 2 14" xfId="9698"/>
    <cellStyle name="好_鞍山万科惠斯勒小镇一期5#楼电气工程量清单组价 2 15" xfId="2746"/>
    <cellStyle name="好_鞍山万科惠斯勒小镇一期5#楼电气工程量清单组价 2 16" xfId="9699"/>
    <cellStyle name="好_鞍山万科惠斯勒小镇一期5#楼电气工程量清单组价 2 2" xfId="9700"/>
    <cellStyle name="好_鞍山万科惠斯勒小镇一期5#楼电气工程量清单组价 2 3" xfId="9701"/>
    <cellStyle name="好_鞍山万科惠斯勒小镇一期5#楼电气工程量清单组价 2 4" xfId="3539"/>
    <cellStyle name="好_鞍山万科惠斯勒小镇一期5#楼电气工程量清单组价 2 5" xfId="9702"/>
    <cellStyle name="好_鞍山万科惠斯勒小镇一期5#楼电气工程量清单组价 2 6" xfId="9703"/>
    <cellStyle name="好_鞍山万科惠斯勒小镇一期5#楼电气工程量清单组价 2 7" xfId="9704"/>
    <cellStyle name="好_鞍山万科惠斯勒小镇一期5#楼电气工程量清单组价 2 8" xfId="9705"/>
    <cellStyle name="好_鞍山万科惠斯勒小镇一期5#楼电气工程量清单组价 2 9" xfId="9706"/>
    <cellStyle name="好_鞍山万科惠斯勒小镇一期5#楼电气工程量清单组价 2_1.7安装" xfId="9707"/>
    <cellStyle name="好_鞍山万科惠斯勒小镇一期5#楼电气工程量清单组价 2_1.7安装 10" xfId="9708"/>
    <cellStyle name="好_鞍山万科惠斯勒小镇一期5#楼电气工程量清单组价 2_1.7安装 11" xfId="9709"/>
    <cellStyle name="好_鞍山万科惠斯勒小镇一期5#楼电气工程量清单组价 2_1.7安装 12" xfId="9710"/>
    <cellStyle name="好_鞍山万科惠斯勒小镇一期5#楼电气工程量清单组价 2_1.7安装 13" xfId="9711"/>
    <cellStyle name="好_鞍山万科惠斯勒小镇一期5#楼电气工程量清单组价 2_1.7安装 14" xfId="9712"/>
    <cellStyle name="好_鞍山万科惠斯勒小镇一期5#楼电气工程量清单组价 2_1.7安装 15" xfId="9713"/>
    <cellStyle name="好_鞍山万科惠斯勒小镇一期5#楼电气工程量清单组价 2_1.7安装 16" xfId="9714"/>
    <cellStyle name="好_鞍山万科惠斯勒小镇一期5#楼电气工程量清单组价 2_1.7安装 2" xfId="9715"/>
    <cellStyle name="好_鞍山万科惠斯勒小镇一期5#楼电气工程量清单组价 2_1.7安装 3" xfId="9716"/>
    <cellStyle name="好_鞍山万科惠斯勒小镇一期5#楼电气工程量清单组价 2_1.7安装 4" xfId="9717"/>
    <cellStyle name="好_鞍山万科惠斯勒小镇一期5#楼电气工程量清单组价 2_1.7安装 5" xfId="9718"/>
    <cellStyle name="好_鞍山万科惠斯勒小镇一期5#楼电气工程量清单组价 2_1.7安装 6" xfId="9719"/>
    <cellStyle name="好_鞍山万科惠斯勒小镇一期5#楼电气工程量清单组价 2_1.7安装 7" xfId="9720"/>
    <cellStyle name="好_鞍山万科惠斯勒小镇一期5#楼电气工程量清单组价 2_1.7安装 8" xfId="9721"/>
    <cellStyle name="好_鞍山万科惠斯勒小镇一期5#楼电气工程量清单组价 2_1.7安装 9" xfId="9722"/>
    <cellStyle name="好_鞍山万科惠斯勒小镇一期5#楼电气工程量清单组价 2_总包工程清单格式2012.12.25(1.4填写)(指标分析)" xfId="9723"/>
    <cellStyle name="好_鞍山万科惠斯勒小镇一期5#楼电气工程量清单组价 2_总包工程清单格式2012.12.25(1.4填写)(指标分析) 10" xfId="9724"/>
    <cellStyle name="好_鞍山万科惠斯勒小镇一期5#楼电气工程量清单组价 2_总包工程清单格式2012.12.25(1.4填写)(指标分析) 11" xfId="9725"/>
    <cellStyle name="好_鞍山万科惠斯勒小镇一期5#楼电气工程量清单组价 2_总包工程清单格式2012.12.25(1.4填写)(指标分析) 12" xfId="9726"/>
    <cellStyle name="好_鞍山万科惠斯勒小镇一期5#楼电气工程量清单组价 2_总包工程清单格式2012.12.25(1.4填写)(指标分析) 13" xfId="9727"/>
    <cellStyle name="好_鞍山万科惠斯勒小镇一期5#楼电气工程量清单组价 2_总包工程清单格式2012.12.25(1.4填写)(指标分析) 14" xfId="9728"/>
    <cellStyle name="好_鞍山万科惠斯勒小镇一期5#楼电气工程量清单组价 2_总包工程清单格式2012.12.25(1.4填写)(指标分析) 15" xfId="9729"/>
    <cellStyle name="好_鞍山万科惠斯勒小镇一期5#楼电气工程量清单组价 2_总包工程清单格式2012.12.25(1.4填写)(指标分析) 16" xfId="9730"/>
    <cellStyle name="好_鞍山万科惠斯勒小镇一期5#楼电气工程量清单组价 2_总包工程清单格式2012.12.25(1.4填写)(指标分析) 2" xfId="9733"/>
    <cellStyle name="好_鞍山万科惠斯勒小镇一期5#楼电气工程量清单组价 2_总包工程清单格式2012.12.25(1.4填写)(指标分析) 3" xfId="9734"/>
    <cellStyle name="好_鞍山万科惠斯勒小镇一期5#楼电气工程量清单组价 2_总包工程清单格式2012.12.25(1.4填写)(指标分析) 4" xfId="9735"/>
    <cellStyle name="好_鞍山万科惠斯勒小镇一期5#楼电气工程量清单组价 2_总包工程清单格式2012.12.25(1.4填写)(指标分析) 5" xfId="9736"/>
    <cellStyle name="好_鞍山万科惠斯勒小镇一期5#楼电气工程量清单组价 2_总包工程清单格式2012.12.25(1.4填写)(指标分析) 6" xfId="9737"/>
    <cellStyle name="好_鞍山万科惠斯勒小镇一期5#楼电气工程量清单组价 2_总包工程清单格式2012.12.25(1.4填写)(指标分析) 7" xfId="9738"/>
    <cellStyle name="好_鞍山万科惠斯勒小镇一期5#楼电气工程量清单组价 2_总包工程清单格式2012.12.25(1.4填写)(指标分析) 8" xfId="9739"/>
    <cellStyle name="好_鞍山万科惠斯勒小镇一期5#楼电气工程量清单组价 2_总包工程清单格式2012.12.25(1.4填写)(指标分析) 9" xfId="9740"/>
    <cellStyle name="好_鞍山万科惠斯勒小镇一期5#楼电气工程量清单组价 2_总包工程清单格式2012.12.25(1.5土建填写)" xfId="9741"/>
    <cellStyle name="好_鞍山万科惠斯勒小镇一期5#楼电气工程量清单组价 2_总包工程清单格式2012.12.25(1.5土建填写) 10" xfId="8494"/>
    <cellStyle name="好_鞍山万科惠斯勒小镇一期5#楼电气工程量清单组价 2_总包工程清单格式2012.12.25(1.5土建填写) 11" xfId="8496"/>
    <cellStyle name="好_鞍山万科惠斯勒小镇一期5#楼电气工程量清单组价 2_总包工程清单格式2012.12.25(1.5土建填写) 12" xfId="8498"/>
    <cellStyle name="好_鞍山万科惠斯勒小镇一期5#楼电气工程量清单组价 2_总包工程清单格式2012.12.25(1.5土建填写) 13" xfId="8500"/>
    <cellStyle name="好_鞍山万科惠斯勒小镇一期5#楼电气工程量清单组价 2_总包工程清单格式2012.12.25(1.5土建填写) 14" xfId="9742"/>
    <cellStyle name="好_鞍山万科惠斯勒小镇一期5#楼电气工程量清单组价 2_总包工程清单格式2012.12.25(1.5土建填写) 15" xfId="9743"/>
    <cellStyle name="好_鞍山万科惠斯勒小镇一期5#楼电气工程量清单组价 2_总包工程清单格式2012.12.25(1.5土建填写) 16" xfId="9744"/>
    <cellStyle name="好_鞍山万科惠斯勒小镇一期5#楼电气工程量清单组价 2_总包工程清单格式2012.12.25(1.5土建填写) 2" xfId="9745"/>
    <cellStyle name="好_鞍山万科惠斯勒小镇一期5#楼电气工程量清单组价 2_总包工程清单格式2012.12.25(1.5土建填写) 3" xfId="9746"/>
    <cellStyle name="好_鞍山万科惠斯勒小镇一期5#楼电气工程量清单组价 2_总包工程清单格式2012.12.25(1.5土建填写) 4" xfId="9747"/>
    <cellStyle name="好_鞍山万科惠斯勒小镇一期5#楼电气工程量清单组价 2_总包工程清单格式2012.12.25(1.5土建填写) 5" xfId="9748"/>
    <cellStyle name="好_鞍山万科惠斯勒小镇一期5#楼电气工程量清单组价 2_总包工程清单格式2012.12.25(1.5土建填写) 6" xfId="9749"/>
    <cellStyle name="好_鞍山万科惠斯勒小镇一期5#楼电气工程量清单组价 2_总包工程清单格式2012.12.25(1.5土建填写) 7" xfId="9751"/>
    <cellStyle name="好_鞍山万科惠斯勒小镇一期5#楼电气工程量清单组价 2_总包工程清单格式2012.12.25(1.5土建填写) 8" xfId="9753"/>
    <cellStyle name="好_鞍山万科惠斯勒小镇一期5#楼电气工程量清单组价 2_总包工程清单格式2012.12.25(1.5土建填写) 9" xfId="9755"/>
    <cellStyle name="好_鞍山万科惠斯勒小镇一期5#楼电气工程量清单组价 20" xfId="9689"/>
    <cellStyle name="好_鞍山万科惠斯勒小镇一期5#楼电气工程量清单组价 21" xfId="6490"/>
    <cellStyle name="好_鞍山万科惠斯勒小镇一期5#楼电气工程量清单组价 22" xfId="6495"/>
    <cellStyle name="好_鞍山万科惠斯勒小镇一期5#楼电气工程量清单组价 23" xfId="6501"/>
    <cellStyle name="好_鞍山万科惠斯勒小镇一期5#楼电气工程量清单组价 24" xfId="6506"/>
    <cellStyle name="好_鞍山万科惠斯勒小镇一期5#楼电气工程量清单组价 25" xfId="6510"/>
    <cellStyle name="好_鞍山万科惠斯勒小镇一期5#楼电气工程量清单组价 26" xfId="6514"/>
    <cellStyle name="好_鞍山万科惠斯勒小镇一期5#楼电气工程量清单组价 3" xfId="9757"/>
    <cellStyle name="好_鞍山万科惠斯勒小镇一期5#楼电气工程量清单组价 3 10" xfId="9758"/>
    <cellStyle name="好_鞍山万科惠斯勒小镇一期5#楼电气工程量清单组价 3 11" xfId="9761"/>
    <cellStyle name="好_鞍山万科惠斯勒小镇一期5#楼电气工程量清单组价 3 12" xfId="9764"/>
    <cellStyle name="好_鞍山万科惠斯勒小镇一期5#楼电气工程量清单组价 3 13" xfId="4350"/>
    <cellStyle name="好_鞍山万科惠斯勒小镇一期5#楼电气工程量清单组价 3 14" xfId="4354"/>
    <cellStyle name="好_鞍山万科惠斯勒小镇一期5#楼电气工程量清单组价 3 15" xfId="4358"/>
    <cellStyle name="好_鞍山万科惠斯勒小镇一期5#楼电气工程量清单组价 3 16" xfId="3328"/>
    <cellStyle name="好_鞍山万科惠斯勒小镇一期5#楼电气工程量清单组价 3 2" xfId="9767"/>
    <cellStyle name="好_鞍山万科惠斯勒小镇一期5#楼电气工程量清单组价 3 3" xfId="9769"/>
    <cellStyle name="好_鞍山万科惠斯勒小镇一期5#楼电气工程量清单组价 3 4" xfId="9771"/>
    <cellStyle name="好_鞍山万科惠斯勒小镇一期5#楼电气工程量清单组价 3 5" xfId="9773"/>
    <cellStyle name="好_鞍山万科惠斯勒小镇一期5#楼电气工程量清单组价 3 6" xfId="9775"/>
    <cellStyle name="好_鞍山万科惠斯勒小镇一期5#楼电气工程量清单组价 3 7" xfId="9777"/>
    <cellStyle name="好_鞍山万科惠斯勒小镇一期5#楼电气工程量清单组价 3 8" xfId="9779"/>
    <cellStyle name="好_鞍山万科惠斯勒小镇一期5#楼电气工程量清单组价 3 9" xfId="9781"/>
    <cellStyle name="好_鞍山万科惠斯勒小镇一期5#楼电气工程量清单组价 3_1.7安装" xfId="9782"/>
    <cellStyle name="好_鞍山万科惠斯勒小镇一期5#楼电气工程量清单组价 3_1.7安装 10" xfId="9783"/>
    <cellStyle name="好_鞍山万科惠斯勒小镇一期5#楼电气工程量清单组价 3_1.7安装 11" xfId="9784"/>
    <cellStyle name="好_鞍山万科惠斯勒小镇一期5#楼电气工程量清单组价 3_1.7安装 12" xfId="9785"/>
    <cellStyle name="好_鞍山万科惠斯勒小镇一期5#楼电气工程量清单组价 3_1.7安装 13" xfId="9786"/>
    <cellStyle name="好_鞍山万科惠斯勒小镇一期5#楼电气工程量清单组价 3_1.7安装 14" xfId="9787"/>
    <cellStyle name="好_鞍山万科惠斯勒小镇一期5#楼电气工程量清单组价 3_1.7安装 15" xfId="9788"/>
    <cellStyle name="好_鞍山万科惠斯勒小镇一期5#楼电气工程量清单组价 3_1.7安装 16" xfId="9789"/>
    <cellStyle name="好_鞍山万科惠斯勒小镇一期5#楼电气工程量清单组价 3_1.7安装 2" xfId="9790"/>
    <cellStyle name="好_鞍山万科惠斯勒小镇一期5#楼电气工程量清单组价 3_1.7安装 3" xfId="9791"/>
    <cellStyle name="好_鞍山万科惠斯勒小镇一期5#楼电气工程量清单组价 3_1.7安装 4" xfId="9792"/>
    <cellStyle name="好_鞍山万科惠斯勒小镇一期5#楼电气工程量清单组价 3_1.7安装 5" xfId="9793"/>
    <cellStyle name="好_鞍山万科惠斯勒小镇一期5#楼电气工程量清单组价 3_1.7安装 6" xfId="9794"/>
    <cellStyle name="好_鞍山万科惠斯勒小镇一期5#楼电气工程量清单组价 3_1.7安装 7" xfId="9795"/>
    <cellStyle name="好_鞍山万科惠斯勒小镇一期5#楼电气工程量清单组价 3_1.7安装 8" xfId="9797"/>
    <cellStyle name="好_鞍山万科惠斯勒小镇一期5#楼电气工程量清单组价 3_1.7安装 9" xfId="9799"/>
    <cellStyle name="好_鞍山万科惠斯勒小镇一期5#楼电气工程量清单组价 3_总包工程清单格式2012.12.25(1.4填写)(指标分析)" xfId="9801"/>
    <cellStyle name="好_鞍山万科惠斯勒小镇一期5#楼电气工程量清单组价 3_总包工程清单格式2012.12.25(1.4填写)(指标分析) 10" xfId="9804"/>
    <cellStyle name="好_鞍山万科惠斯勒小镇一期5#楼电气工程量清单组价 3_总包工程清单格式2012.12.25(1.4填写)(指标分析) 11" xfId="9805"/>
    <cellStyle name="好_鞍山万科惠斯勒小镇一期5#楼电气工程量清单组价 3_总包工程清单格式2012.12.25(1.4填写)(指标分析) 12" xfId="9806"/>
    <cellStyle name="好_鞍山万科惠斯勒小镇一期5#楼电气工程量清单组价 3_总包工程清单格式2012.12.25(1.4填写)(指标分析) 13" xfId="9807"/>
    <cellStyle name="好_鞍山万科惠斯勒小镇一期5#楼电气工程量清单组价 3_总包工程清单格式2012.12.25(1.4填写)(指标分析) 14" xfId="9808"/>
    <cellStyle name="好_鞍山万科惠斯勒小镇一期5#楼电气工程量清单组价 3_总包工程清单格式2012.12.25(1.4填写)(指标分析) 15" xfId="9809"/>
    <cellStyle name="好_鞍山万科惠斯勒小镇一期5#楼电气工程量清单组价 3_总包工程清单格式2012.12.25(1.4填写)(指标分析) 16" xfId="9810"/>
    <cellStyle name="好_鞍山万科惠斯勒小镇一期5#楼电气工程量清单组价 3_总包工程清单格式2012.12.25(1.4填写)(指标分析) 2" xfId="9811"/>
    <cellStyle name="好_鞍山万科惠斯勒小镇一期5#楼电气工程量清单组价 3_总包工程清单格式2012.12.25(1.4填写)(指标分析) 3" xfId="9812"/>
    <cellStyle name="好_鞍山万科惠斯勒小镇一期5#楼电气工程量清单组价 3_总包工程清单格式2012.12.25(1.4填写)(指标分析) 4" xfId="9813"/>
    <cellStyle name="好_鞍山万科惠斯勒小镇一期5#楼电气工程量清单组价 3_总包工程清单格式2012.12.25(1.4填写)(指标分析) 5" xfId="9814"/>
    <cellStyle name="好_鞍山万科惠斯勒小镇一期5#楼电气工程量清单组价 3_总包工程清单格式2012.12.25(1.4填写)(指标分析) 6" xfId="9815"/>
    <cellStyle name="好_鞍山万科惠斯勒小镇一期5#楼电气工程量清单组价 3_总包工程清单格式2012.12.25(1.4填写)(指标分析) 7" xfId="9816"/>
    <cellStyle name="好_鞍山万科惠斯勒小镇一期5#楼电气工程量清单组价 3_总包工程清单格式2012.12.25(1.4填写)(指标分析) 8" xfId="9817"/>
    <cellStyle name="好_鞍山万科惠斯勒小镇一期5#楼电气工程量清单组价 3_总包工程清单格式2012.12.25(1.4填写)(指标分析) 9" xfId="9818"/>
    <cellStyle name="好_鞍山万科惠斯勒小镇一期5#楼电气工程量清单组价 3_总包工程清单格式2012.12.25(1.5土建填写)" xfId="9819"/>
    <cellStyle name="好_鞍山万科惠斯勒小镇一期5#楼电气工程量清单组价 3_总包工程清单格式2012.12.25(1.5土建填写) 10" xfId="9821"/>
    <cellStyle name="好_鞍山万科惠斯勒小镇一期5#楼电气工程量清单组价 3_总包工程清单格式2012.12.25(1.5土建填写) 11" xfId="9822"/>
    <cellStyle name="好_鞍山万科惠斯勒小镇一期5#楼电气工程量清单组价 3_总包工程清单格式2012.12.25(1.5土建填写) 12" xfId="9823"/>
    <cellStyle name="好_鞍山万科惠斯勒小镇一期5#楼电气工程量清单组价 3_总包工程清单格式2012.12.25(1.5土建填写) 13" xfId="9824"/>
    <cellStyle name="好_鞍山万科惠斯勒小镇一期5#楼电气工程量清单组价 3_总包工程清单格式2012.12.25(1.5土建填写) 14" xfId="9825"/>
    <cellStyle name="好_鞍山万科惠斯勒小镇一期5#楼电气工程量清单组价 3_总包工程清单格式2012.12.25(1.5土建填写) 15" xfId="589"/>
    <cellStyle name="好_鞍山万科惠斯勒小镇一期5#楼电气工程量清单组价 3_总包工程清单格式2012.12.25(1.5土建填写) 16" xfId="235"/>
    <cellStyle name="好_鞍山万科惠斯勒小镇一期5#楼电气工程量清单组价 3_总包工程清单格式2012.12.25(1.5土建填写) 2" xfId="9826"/>
    <cellStyle name="好_鞍山万科惠斯勒小镇一期5#楼电气工程量清单组价 3_总包工程清单格式2012.12.25(1.5土建填写) 3" xfId="9827"/>
    <cellStyle name="好_鞍山万科惠斯勒小镇一期5#楼电气工程量清单组价 3_总包工程清单格式2012.12.25(1.5土建填写) 4" xfId="9828"/>
    <cellStyle name="好_鞍山万科惠斯勒小镇一期5#楼电气工程量清单组价 3_总包工程清单格式2012.12.25(1.5土建填写) 5" xfId="9829"/>
    <cellStyle name="好_鞍山万科惠斯勒小镇一期5#楼电气工程量清单组价 3_总包工程清单格式2012.12.25(1.5土建填写) 6" xfId="9830"/>
    <cellStyle name="好_鞍山万科惠斯勒小镇一期5#楼电气工程量清单组价 3_总包工程清单格式2012.12.25(1.5土建填写) 7" xfId="9831"/>
    <cellStyle name="好_鞍山万科惠斯勒小镇一期5#楼电气工程量清单组价 3_总包工程清单格式2012.12.25(1.5土建填写) 8" xfId="9832"/>
    <cellStyle name="好_鞍山万科惠斯勒小镇一期5#楼电气工程量清单组价 3_总包工程清单格式2012.12.25(1.5土建填写) 9" xfId="9833"/>
    <cellStyle name="好_鞍山万科惠斯勒小镇一期5#楼电气工程量清单组价 4" xfId="9834"/>
    <cellStyle name="好_鞍山万科惠斯勒小镇一期5#楼电气工程量清单组价 4 10" xfId="9835"/>
    <cellStyle name="好_鞍山万科惠斯勒小镇一期5#楼电气工程量清单组价 4 11" xfId="9836"/>
    <cellStyle name="好_鞍山万科惠斯勒小镇一期5#楼电气工程量清单组价 4 12" xfId="9837"/>
    <cellStyle name="好_鞍山万科惠斯勒小镇一期5#楼电气工程量清单组价 4 13" xfId="9840"/>
    <cellStyle name="好_鞍山万科惠斯勒小镇一期5#楼电气工程量清单组价 4 14" xfId="9842"/>
    <cellStyle name="好_鞍山万科惠斯勒小镇一期5#楼电气工程量清单组价 4 15" xfId="4760"/>
    <cellStyle name="好_鞍山万科惠斯勒小镇一期5#楼电气工程量清单组价 4 16" xfId="3362"/>
    <cellStyle name="好_鞍山万科惠斯勒小镇一期5#楼电气工程量清单组价 4 2" xfId="9844"/>
    <cellStyle name="好_鞍山万科惠斯勒小镇一期5#楼电气工程量清单组价 4 3" xfId="9846"/>
    <cellStyle name="好_鞍山万科惠斯勒小镇一期5#楼电气工程量清单组价 4 4" xfId="3549"/>
    <cellStyle name="好_鞍山万科惠斯勒小镇一期5#楼电气工程量清单组价 4 5" xfId="9847"/>
    <cellStyle name="好_鞍山万科惠斯勒小镇一期5#楼电气工程量清单组价 4 6" xfId="9848"/>
    <cellStyle name="好_鞍山万科惠斯勒小镇一期5#楼电气工程量清单组价 4 7" xfId="9849"/>
    <cellStyle name="好_鞍山万科惠斯勒小镇一期5#楼电气工程量清单组价 4 8" xfId="9850"/>
    <cellStyle name="好_鞍山万科惠斯勒小镇一期5#楼电气工程量清单组价 4 9" xfId="9852"/>
    <cellStyle name="好_鞍山万科惠斯勒小镇一期5#楼电气工程量清单组价 4_1.7安装" xfId="9854"/>
    <cellStyle name="好_鞍山万科惠斯勒小镇一期5#楼电气工程量清单组价 4_1.7安装 10" xfId="9855"/>
    <cellStyle name="好_鞍山万科惠斯勒小镇一期5#楼电气工程量清单组价 4_1.7安装 11" xfId="9858"/>
    <cellStyle name="好_鞍山万科惠斯勒小镇一期5#楼电气工程量清单组价 4_1.7安装 12" xfId="9861"/>
    <cellStyle name="好_鞍山万科惠斯勒小镇一期5#楼电气工程量清单组价 4_1.7安装 13" xfId="9864"/>
    <cellStyle name="好_鞍山万科惠斯勒小镇一期5#楼电气工程量清单组价 4_1.7安装 14" xfId="9867"/>
    <cellStyle name="好_鞍山万科惠斯勒小镇一期5#楼电气工程量清单组价 4_1.7安装 15" xfId="9870"/>
    <cellStyle name="好_鞍山万科惠斯勒小镇一期5#楼电气工程量清单组价 4_1.7安装 16" xfId="9873"/>
    <cellStyle name="好_鞍山万科惠斯勒小镇一期5#楼电气工程量清单组价 4_1.7安装 2" xfId="9874"/>
    <cellStyle name="好_鞍山万科惠斯勒小镇一期5#楼电气工程量清单组价 4_1.7安装 3" xfId="5029"/>
    <cellStyle name="好_鞍山万科惠斯勒小镇一期5#楼电气工程量清单组价 4_1.7安装 4" xfId="9875"/>
    <cellStyle name="好_鞍山万科惠斯勒小镇一期5#楼电气工程量清单组价 4_1.7安装 5" xfId="9876"/>
    <cellStyle name="好_鞍山万科惠斯勒小镇一期5#楼电气工程量清单组价 4_1.7安装 6" xfId="9877"/>
    <cellStyle name="好_鞍山万科惠斯勒小镇一期5#楼电气工程量清单组价 4_1.7安装 7" xfId="9878"/>
    <cellStyle name="好_鞍山万科惠斯勒小镇一期5#楼电气工程量清单组价 4_1.7安装 8" xfId="9879"/>
    <cellStyle name="好_鞍山万科惠斯勒小镇一期5#楼电气工程量清单组价 4_1.7安装 9" xfId="9880"/>
    <cellStyle name="好_鞍山万科惠斯勒小镇一期5#楼电气工程量清单组价 4_总包工程清单格式2012.12.25(1.4填写)(指标分析)" xfId="9881"/>
    <cellStyle name="好_鞍山万科惠斯勒小镇一期5#楼电气工程量清单组价 4_总包工程清单格式2012.12.25(1.4填写)(指标分析) 10" xfId="9882"/>
    <cellStyle name="好_鞍山万科惠斯勒小镇一期5#楼电气工程量清单组价 4_总包工程清单格式2012.12.25(1.4填写)(指标分析) 11" xfId="3043"/>
    <cellStyle name="好_鞍山万科惠斯勒小镇一期5#楼电气工程量清单组价 4_总包工程清单格式2012.12.25(1.4填写)(指标分析) 12" xfId="9883"/>
    <cellStyle name="好_鞍山万科惠斯勒小镇一期5#楼电气工程量清单组价 4_总包工程清单格式2012.12.25(1.4填写)(指标分析) 13" xfId="9884"/>
    <cellStyle name="好_鞍山万科惠斯勒小镇一期5#楼电气工程量清单组价 4_总包工程清单格式2012.12.25(1.4填写)(指标分析) 14" xfId="9885"/>
    <cellStyle name="好_鞍山万科惠斯勒小镇一期5#楼电气工程量清单组价 4_总包工程清单格式2012.12.25(1.4填写)(指标分析) 15" xfId="9886"/>
    <cellStyle name="好_鞍山万科惠斯勒小镇一期5#楼电气工程量清单组价 4_总包工程清单格式2012.12.25(1.4填写)(指标分析) 16" xfId="9887"/>
    <cellStyle name="好_鞍山万科惠斯勒小镇一期5#楼电气工程量清单组价 4_总包工程清单格式2012.12.25(1.4填写)(指标分析) 2" xfId="9888"/>
    <cellStyle name="好_鞍山万科惠斯勒小镇一期5#楼电气工程量清单组价 4_总包工程清单格式2012.12.25(1.4填写)(指标分析) 3" xfId="9889"/>
    <cellStyle name="好_鞍山万科惠斯勒小镇一期5#楼电气工程量清单组价 4_总包工程清单格式2012.12.25(1.4填写)(指标分析) 4" xfId="9890"/>
    <cellStyle name="好_鞍山万科惠斯勒小镇一期5#楼电气工程量清单组价 4_总包工程清单格式2012.12.25(1.4填写)(指标分析) 5" xfId="9891"/>
    <cellStyle name="好_鞍山万科惠斯勒小镇一期5#楼电气工程量清单组价 4_总包工程清单格式2012.12.25(1.4填写)(指标分析) 6" xfId="9892"/>
    <cellStyle name="好_鞍山万科惠斯勒小镇一期5#楼电气工程量清单组价 4_总包工程清单格式2012.12.25(1.4填写)(指标分析) 7" xfId="9893"/>
    <cellStyle name="好_鞍山万科惠斯勒小镇一期5#楼电气工程量清单组价 4_总包工程清单格式2012.12.25(1.4填写)(指标分析) 8" xfId="9894"/>
    <cellStyle name="好_鞍山万科惠斯勒小镇一期5#楼电气工程量清单组价 4_总包工程清单格式2012.12.25(1.4填写)(指标分析) 9" xfId="9895"/>
    <cellStyle name="好_鞍山万科惠斯勒小镇一期5#楼电气工程量清单组价 4_总包工程清单格式2012.12.25(1.5土建填写)" xfId="9896"/>
    <cellStyle name="好_鞍山万科惠斯勒小镇一期5#楼电气工程量清单组价 4_总包工程清单格式2012.12.25(1.5土建填写) 10" xfId="9897"/>
    <cellStyle name="好_鞍山万科惠斯勒小镇一期5#楼电气工程量清单组价 4_总包工程清单格式2012.12.25(1.5土建填写) 11" xfId="9899"/>
    <cellStyle name="好_鞍山万科惠斯勒小镇一期5#楼电气工程量清单组价 4_总包工程清单格式2012.12.25(1.5土建填写) 12" xfId="9901"/>
    <cellStyle name="好_鞍山万科惠斯勒小镇一期5#楼电气工程量清单组价 4_总包工程清单格式2012.12.25(1.5土建填写) 13" xfId="9904"/>
    <cellStyle name="好_鞍山万科惠斯勒小镇一期5#楼电气工程量清单组价 4_总包工程清单格式2012.12.25(1.5土建填写) 14" xfId="9907"/>
    <cellStyle name="好_鞍山万科惠斯勒小镇一期5#楼电气工程量清单组价 4_总包工程清单格式2012.12.25(1.5土建填写) 15" xfId="9910"/>
    <cellStyle name="好_鞍山万科惠斯勒小镇一期5#楼电气工程量清单组价 4_总包工程清单格式2012.12.25(1.5土建填写) 16" xfId="9913"/>
    <cellStyle name="好_鞍山万科惠斯勒小镇一期5#楼电气工程量清单组价 4_总包工程清单格式2012.12.25(1.5土建填写) 2" xfId="6005"/>
    <cellStyle name="好_鞍山万科惠斯勒小镇一期5#楼电气工程量清单组价 4_总包工程清单格式2012.12.25(1.5土建填写) 3" xfId="6007"/>
    <cellStyle name="好_鞍山万科惠斯勒小镇一期5#楼电气工程量清单组价 4_总包工程清单格式2012.12.25(1.5土建填写) 4" xfId="9916"/>
    <cellStyle name="好_鞍山万科惠斯勒小镇一期5#楼电气工程量清单组价 4_总包工程清单格式2012.12.25(1.5土建填写) 5" xfId="9918"/>
    <cellStyle name="好_鞍山万科惠斯勒小镇一期5#楼电气工程量清单组价 4_总包工程清单格式2012.12.25(1.5土建填写) 6" xfId="9920"/>
    <cellStyle name="好_鞍山万科惠斯勒小镇一期5#楼电气工程量清单组价 4_总包工程清单格式2012.12.25(1.5土建填写) 7" xfId="9922"/>
    <cellStyle name="好_鞍山万科惠斯勒小镇一期5#楼电气工程量清单组价 4_总包工程清单格式2012.12.25(1.5土建填写) 8" xfId="9924"/>
    <cellStyle name="好_鞍山万科惠斯勒小镇一期5#楼电气工程量清单组价 4_总包工程清单格式2012.12.25(1.5土建填写) 9" xfId="9926"/>
    <cellStyle name="好_鞍山万科惠斯勒小镇一期5#楼电气工程量清单组价 5" xfId="9928"/>
    <cellStyle name="好_鞍山万科惠斯勒小镇一期5#楼电气工程量清单组价 5 10" xfId="9929"/>
    <cellStyle name="好_鞍山万科惠斯勒小镇一期5#楼电气工程量清单组价 5 11" xfId="9931"/>
    <cellStyle name="好_鞍山万科惠斯勒小镇一期5#楼电气工程量清单组价 5 12" xfId="9933"/>
    <cellStyle name="好_鞍山万科惠斯勒小镇一期5#楼电气工程量清单组价 5 13" xfId="9935"/>
    <cellStyle name="好_鞍山万科惠斯勒小镇一期5#楼电气工程量清单组价 5 14" xfId="9936"/>
    <cellStyle name="好_鞍山万科惠斯勒小镇一期5#楼电气工程量清单组价 5 15" xfId="9937"/>
    <cellStyle name="好_鞍山万科惠斯勒小镇一期5#楼电气工程量清单组价 5 16" xfId="9938"/>
    <cellStyle name="好_鞍山万科惠斯勒小镇一期5#楼电气工程量清单组价 5 2" xfId="9939"/>
    <cellStyle name="好_鞍山万科惠斯勒小镇一期5#楼电气工程量清单组价 5 3" xfId="9941"/>
    <cellStyle name="好_鞍山万科惠斯勒小镇一期5#楼电气工程量清单组价 5 4" xfId="9943"/>
    <cellStyle name="好_鞍山万科惠斯勒小镇一期5#楼电气工程量清单组价 5 5" xfId="6468"/>
    <cellStyle name="好_鞍山万科惠斯勒小镇一期5#楼电气工程量清单组价 5 6" xfId="6472"/>
    <cellStyle name="好_鞍山万科惠斯勒小镇一期5#楼电气工程量清单组价 5 7" xfId="6476"/>
    <cellStyle name="好_鞍山万科惠斯勒小镇一期5#楼电气工程量清单组价 5 8" xfId="6479"/>
    <cellStyle name="好_鞍山万科惠斯勒小镇一期5#楼电气工程量清单组价 5 9" xfId="6482"/>
    <cellStyle name="好_鞍山万科惠斯勒小镇一期5#楼电气工程量清单组价 5_1.7安装" xfId="9945"/>
    <cellStyle name="好_鞍山万科惠斯勒小镇一期5#楼电气工程量清单组价 5_1.7安装 10" xfId="9947"/>
    <cellStyle name="好_鞍山万科惠斯勒小镇一期5#楼电气工程量清单组价 5_1.7安装 11" xfId="9948"/>
    <cellStyle name="好_鞍山万科惠斯勒小镇一期5#楼电气工程量清单组价 5_1.7安装 12" xfId="9949"/>
    <cellStyle name="好_鞍山万科惠斯勒小镇一期5#楼电气工程量清单组价 5_1.7安装 13" xfId="9950"/>
    <cellStyle name="好_鞍山万科惠斯勒小镇一期5#楼电气工程量清单组价 5_1.7安装 14" xfId="9951"/>
    <cellStyle name="好_鞍山万科惠斯勒小镇一期5#楼电气工程量清单组价 5_1.7安装 15" xfId="9952"/>
    <cellStyle name="好_鞍山万科惠斯勒小镇一期5#楼电气工程量清单组价 5_1.7安装 16" xfId="9953"/>
    <cellStyle name="好_鞍山万科惠斯勒小镇一期5#楼电气工程量清单组价 5_1.7安装 2" xfId="9954"/>
    <cellStyle name="好_鞍山万科惠斯勒小镇一期5#楼电气工程量清单组价 5_1.7安装 3" xfId="9956"/>
    <cellStyle name="好_鞍山万科惠斯勒小镇一期5#楼电气工程量清单组价 5_1.7安装 4" xfId="9958"/>
    <cellStyle name="好_鞍山万科惠斯勒小镇一期5#楼电气工程量清单组价 5_1.7安装 5" xfId="9959"/>
    <cellStyle name="好_鞍山万科惠斯勒小镇一期5#楼电气工程量清单组价 5_1.7安装 6" xfId="9960"/>
    <cellStyle name="好_鞍山万科惠斯勒小镇一期5#楼电气工程量清单组价 5_1.7安装 7" xfId="9961"/>
    <cellStyle name="好_鞍山万科惠斯勒小镇一期5#楼电气工程量清单组价 5_1.7安装 8" xfId="9962"/>
    <cellStyle name="好_鞍山万科惠斯勒小镇一期5#楼电气工程量清单组价 5_1.7安装 9" xfId="9963"/>
    <cellStyle name="好_鞍山万科惠斯勒小镇一期5#楼电气工程量清单组价 5_总包工程清单格式2012.12.25(1.4填写)(指标分析)" xfId="9964"/>
    <cellStyle name="好_鞍山万科惠斯勒小镇一期5#楼电气工程量清单组价 5_总包工程清单格式2012.12.25(1.4填写)(指标分析) 10" xfId="1393"/>
    <cellStyle name="好_鞍山万科惠斯勒小镇一期5#楼电气工程量清单组价 5_总包工程清单格式2012.12.25(1.4填写)(指标分析) 11" xfId="1428"/>
    <cellStyle name="好_鞍山万科惠斯勒小镇一期5#楼电气工程量清单组价 5_总包工程清单格式2012.12.25(1.4填写)(指标分析) 12" xfId="1454"/>
    <cellStyle name="好_鞍山万科惠斯勒小镇一期5#楼电气工程量清单组价 5_总包工程清单格式2012.12.25(1.4填写)(指标分析) 13" xfId="331"/>
    <cellStyle name="好_鞍山万科惠斯勒小镇一期5#楼电气工程量清单组价 5_总包工程清单格式2012.12.25(1.4填写)(指标分析) 14" xfId="1482"/>
    <cellStyle name="好_鞍山万科惠斯勒小镇一期5#楼电气工程量清单组价 5_总包工程清单格式2012.12.25(1.4填写)(指标分析) 15" xfId="10"/>
    <cellStyle name="好_鞍山万科惠斯勒小镇一期5#楼电气工程量清单组价 5_总包工程清单格式2012.12.25(1.4填写)(指标分析) 16" xfId="717"/>
    <cellStyle name="好_鞍山万科惠斯勒小镇一期5#楼电气工程量清单组价 5_总包工程清单格式2012.12.25(1.4填写)(指标分析) 2" xfId="9966"/>
    <cellStyle name="好_鞍山万科惠斯勒小镇一期5#楼电气工程量清单组价 5_总包工程清单格式2012.12.25(1.4填写)(指标分析) 3" xfId="9967"/>
    <cellStyle name="好_鞍山万科惠斯勒小镇一期5#楼电气工程量清单组价 5_总包工程清单格式2012.12.25(1.4填写)(指标分析) 4" xfId="9968"/>
    <cellStyle name="好_鞍山万科惠斯勒小镇一期5#楼电气工程量清单组价 5_总包工程清单格式2012.12.25(1.4填写)(指标分析) 5" xfId="9969"/>
    <cellStyle name="好_鞍山万科惠斯勒小镇一期5#楼电气工程量清单组价 5_总包工程清单格式2012.12.25(1.4填写)(指标分析) 6" xfId="9970"/>
    <cellStyle name="好_鞍山万科惠斯勒小镇一期5#楼电气工程量清单组价 5_总包工程清单格式2012.12.25(1.4填写)(指标分析) 7" xfId="9971"/>
    <cellStyle name="好_鞍山万科惠斯勒小镇一期5#楼电气工程量清单组价 5_总包工程清单格式2012.12.25(1.4填写)(指标分析) 8" xfId="9972"/>
    <cellStyle name="好_鞍山万科惠斯勒小镇一期5#楼电气工程量清单组价 5_总包工程清单格式2012.12.25(1.4填写)(指标分析) 9" xfId="9973"/>
    <cellStyle name="好_鞍山万科惠斯勒小镇一期5#楼电气工程量清单组价 5_总包工程清单格式2012.12.25(1.5土建填写)" xfId="9974"/>
    <cellStyle name="好_鞍山万科惠斯勒小镇一期5#楼电气工程量清单组价 5_总包工程清单格式2012.12.25(1.5土建填写) 10" xfId="9975"/>
    <cellStyle name="好_鞍山万科惠斯勒小镇一期5#楼电气工程量清单组价 5_总包工程清单格式2012.12.25(1.5土建填写) 11" xfId="9976"/>
    <cellStyle name="好_鞍山万科惠斯勒小镇一期5#楼电气工程量清单组价 5_总包工程清单格式2012.12.25(1.5土建填写) 12" xfId="9977"/>
    <cellStyle name="好_鞍山万科惠斯勒小镇一期5#楼电气工程量清单组价 5_总包工程清单格式2012.12.25(1.5土建填写) 13" xfId="9978"/>
    <cellStyle name="好_鞍山万科惠斯勒小镇一期5#楼电气工程量清单组价 5_总包工程清单格式2012.12.25(1.5土建填写) 14" xfId="21"/>
    <cellStyle name="好_鞍山万科惠斯勒小镇一期5#楼电气工程量清单组价 5_总包工程清单格式2012.12.25(1.5土建填写) 15" xfId="1190"/>
    <cellStyle name="好_鞍山万科惠斯勒小镇一期5#楼电气工程量清单组价 5_总包工程清单格式2012.12.25(1.5土建填写) 16" xfId="1198"/>
    <cellStyle name="好_鞍山万科惠斯勒小镇一期5#楼电气工程量清单组价 5_总包工程清单格式2012.12.25(1.5土建填写) 2" xfId="9979"/>
    <cellStyle name="好_鞍山万科惠斯勒小镇一期5#楼电气工程量清单组价 5_总包工程清单格式2012.12.25(1.5土建填写) 3" xfId="9980"/>
    <cellStyle name="好_鞍山万科惠斯勒小镇一期5#楼电气工程量清单组价 5_总包工程清单格式2012.12.25(1.5土建填写) 4" xfId="9981"/>
    <cellStyle name="好_鞍山万科惠斯勒小镇一期5#楼电气工程量清单组价 5_总包工程清单格式2012.12.25(1.5土建填写) 5" xfId="9982"/>
    <cellStyle name="好_鞍山万科惠斯勒小镇一期5#楼电气工程量清单组价 5_总包工程清单格式2012.12.25(1.5土建填写) 6" xfId="9983"/>
    <cellStyle name="好_鞍山万科惠斯勒小镇一期5#楼电气工程量清单组价 5_总包工程清单格式2012.12.25(1.5土建填写) 7" xfId="9984"/>
    <cellStyle name="好_鞍山万科惠斯勒小镇一期5#楼电气工程量清单组价 5_总包工程清单格式2012.12.25(1.5土建填写) 8" xfId="9985"/>
    <cellStyle name="好_鞍山万科惠斯勒小镇一期5#楼电气工程量清单组价 5_总包工程清单格式2012.12.25(1.5土建填写) 9" xfId="9986"/>
    <cellStyle name="好_鞍山万科惠斯勒小镇一期5#楼电气工程量清单组价 6" xfId="9987"/>
    <cellStyle name="好_鞍山万科惠斯勒小镇一期5#楼电气工程量清单组价 6 10" xfId="9988"/>
    <cellStyle name="好_鞍山万科惠斯勒小镇一期5#楼电气工程量清单组价 6 11" xfId="9989"/>
    <cellStyle name="好_鞍山万科惠斯勒小镇一期5#楼电气工程量清单组价 6 12" xfId="9990"/>
    <cellStyle name="好_鞍山万科惠斯勒小镇一期5#楼电气工程量清单组价 6 13" xfId="9991"/>
    <cellStyle name="好_鞍山万科惠斯勒小镇一期5#楼电气工程量清单组价 6 14" xfId="9992"/>
    <cellStyle name="好_鞍山万科惠斯勒小镇一期5#楼电气工程量清单组价 6 15" xfId="9994"/>
    <cellStyle name="好_鞍山万科惠斯勒小镇一期5#楼电气工程量清单组价 6 16" xfId="9996"/>
    <cellStyle name="好_鞍山万科惠斯勒小镇一期5#楼电气工程量清单组价 6 2" xfId="9998"/>
    <cellStyle name="好_鞍山万科惠斯勒小镇一期5#楼电气工程量清单组价 6 3" xfId="9999"/>
    <cellStyle name="好_鞍山万科惠斯勒小镇一期5#楼电气工程量清单组价 6 4" xfId="10000"/>
    <cellStyle name="好_鞍山万科惠斯勒小镇一期5#楼电气工程量清单组价 6 5" xfId="10001"/>
    <cellStyle name="好_鞍山万科惠斯勒小镇一期5#楼电气工程量清单组价 6 6" xfId="10002"/>
    <cellStyle name="好_鞍山万科惠斯勒小镇一期5#楼电气工程量清单组价 6 7" xfId="10003"/>
    <cellStyle name="好_鞍山万科惠斯勒小镇一期5#楼电气工程量清单组价 6 8" xfId="10004"/>
    <cellStyle name="好_鞍山万科惠斯勒小镇一期5#楼电气工程量清单组价 6 9" xfId="10005"/>
    <cellStyle name="好_鞍山万科惠斯勒小镇一期5#楼电气工程量清单组价 6_1.7安装" xfId="10006"/>
    <cellStyle name="好_鞍山万科惠斯勒小镇一期5#楼电气工程量清单组价 6_1.7安装 10" xfId="10008"/>
    <cellStyle name="好_鞍山万科惠斯勒小镇一期5#楼电气工程量清单组价 6_1.7安装 11" xfId="10009"/>
    <cellStyle name="好_鞍山万科惠斯勒小镇一期5#楼电气工程量清单组价 6_1.7安装 12" xfId="10010"/>
    <cellStyle name="好_鞍山万科惠斯勒小镇一期5#楼电气工程量清单组价 6_1.7安装 13" xfId="10011"/>
    <cellStyle name="好_鞍山万科惠斯勒小镇一期5#楼电气工程量清单组价 6_1.7安装 14" xfId="10012"/>
    <cellStyle name="好_鞍山万科惠斯勒小镇一期5#楼电气工程量清单组价 6_1.7安装 15" xfId="10013"/>
    <cellStyle name="好_鞍山万科惠斯勒小镇一期5#楼电气工程量清单组价 6_1.7安装 16" xfId="10014"/>
    <cellStyle name="好_鞍山万科惠斯勒小镇一期5#楼电气工程量清单组价 6_1.7安装 2" xfId="10015"/>
    <cellStyle name="好_鞍山万科惠斯勒小镇一期5#楼电气工程量清单组价 6_1.7安装 3" xfId="10016"/>
    <cellStyle name="好_鞍山万科惠斯勒小镇一期5#楼电气工程量清单组价 6_1.7安装 4" xfId="10017"/>
    <cellStyle name="好_鞍山万科惠斯勒小镇一期5#楼电气工程量清单组价 6_1.7安装 5" xfId="10018"/>
    <cellStyle name="好_鞍山万科惠斯勒小镇一期5#楼电气工程量清单组价 6_1.7安装 6" xfId="10019"/>
    <cellStyle name="好_鞍山万科惠斯勒小镇一期5#楼电气工程量清单组价 6_1.7安装 7" xfId="10020"/>
    <cellStyle name="好_鞍山万科惠斯勒小镇一期5#楼电气工程量清单组价 6_1.7安装 8" xfId="10021"/>
    <cellStyle name="好_鞍山万科惠斯勒小镇一期5#楼电气工程量清单组价 6_1.7安装 9" xfId="10022"/>
    <cellStyle name="好_鞍山万科惠斯勒小镇一期5#楼电气工程量清单组价 6_总包工程清单格式2012.12.25(1.4填写)(指标分析)" xfId="10023"/>
    <cellStyle name="好_鞍山万科惠斯勒小镇一期5#楼电气工程量清单组价 6_总包工程清单格式2012.12.25(1.4填写)(指标分析) 10" xfId="1956"/>
    <cellStyle name="好_鞍山万科惠斯勒小镇一期5#楼电气工程量清单组价 6_总包工程清单格式2012.12.25(1.4填写)(指标分析) 11" xfId="10026"/>
    <cellStyle name="好_鞍山万科惠斯勒小镇一期5#楼电气工程量清单组价 6_总包工程清单格式2012.12.25(1.4填写)(指标分析) 12" xfId="10027"/>
    <cellStyle name="好_鞍山万科惠斯勒小镇一期5#楼电气工程量清单组价 6_总包工程清单格式2012.12.25(1.4填写)(指标分析) 13" xfId="6705"/>
    <cellStyle name="好_鞍山万科惠斯勒小镇一期5#楼电气工程量清单组价 6_总包工程清单格式2012.12.25(1.4填写)(指标分析) 14" xfId="6707"/>
    <cellStyle name="好_鞍山万科惠斯勒小镇一期5#楼电气工程量清单组价 6_总包工程清单格式2012.12.25(1.4填写)(指标分析) 15" xfId="6709"/>
    <cellStyle name="好_鞍山万科惠斯勒小镇一期5#楼电气工程量清单组价 6_总包工程清单格式2012.12.25(1.4填写)(指标分析) 16" xfId="6711"/>
    <cellStyle name="好_鞍山万科惠斯勒小镇一期5#楼电气工程量清单组价 6_总包工程清单格式2012.12.25(1.4填写)(指标分析) 2" xfId="10028"/>
    <cellStyle name="好_鞍山万科惠斯勒小镇一期5#楼电气工程量清单组价 6_总包工程清单格式2012.12.25(1.4填写)(指标分析) 3" xfId="10029"/>
    <cellStyle name="好_鞍山万科惠斯勒小镇一期5#楼电气工程量清单组价 6_总包工程清单格式2012.12.25(1.4填写)(指标分析) 4" xfId="10030"/>
    <cellStyle name="好_鞍山万科惠斯勒小镇一期5#楼电气工程量清单组价 6_总包工程清单格式2012.12.25(1.4填写)(指标分析) 5" xfId="10031"/>
    <cellStyle name="好_鞍山万科惠斯勒小镇一期5#楼电气工程量清单组价 6_总包工程清单格式2012.12.25(1.4填写)(指标分析) 6" xfId="10032"/>
    <cellStyle name="好_鞍山万科惠斯勒小镇一期5#楼电气工程量清单组价 6_总包工程清单格式2012.12.25(1.4填写)(指标分析) 7" xfId="10033"/>
    <cellStyle name="好_鞍山万科惠斯勒小镇一期5#楼电气工程量清单组价 6_总包工程清单格式2012.12.25(1.4填写)(指标分析) 8" xfId="10034"/>
    <cellStyle name="好_鞍山万科惠斯勒小镇一期5#楼电气工程量清单组价 6_总包工程清单格式2012.12.25(1.4填写)(指标分析) 9" xfId="10035"/>
    <cellStyle name="好_鞍山万科惠斯勒小镇一期5#楼电气工程量清单组价 6_总包工程清单格式2012.12.25(1.5土建填写)" xfId="10036"/>
    <cellStyle name="好_鞍山万科惠斯勒小镇一期5#楼电气工程量清单组价 6_总包工程清单格式2012.12.25(1.5土建填写) 10" xfId="10037"/>
    <cellStyle name="好_鞍山万科惠斯勒小镇一期5#楼电气工程量清单组价 6_总包工程清单格式2012.12.25(1.5土建填写) 11" xfId="10039"/>
    <cellStyle name="好_鞍山万科惠斯勒小镇一期5#楼电气工程量清单组价 6_总包工程清单格式2012.12.25(1.5土建填写) 12" xfId="10041"/>
    <cellStyle name="好_鞍山万科惠斯勒小镇一期5#楼电气工程量清单组价 6_总包工程清单格式2012.12.25(1.5土建填写) 13" xfId="10043"/>
    <cellStyle name="好_鞍山万科惠斯勒小镇一期5#楼电气工程量清单组价 6_总包工程清单格式2012.12.25(1.5土建填写) 14" xfId="10045"/>
    <cellStyle name="好_鞍山万科惠斯勒小镇一期5#楼电气工程量清单组价 6_总包工程清单格式2012.12.25(1.5土建填写) 15" xfId="10047"/>
    <cellStyle name="好_鞍山万科惠斯勒小镇一期5#楼电气工程量清单组价 6_总包工程清单格式2012.12.25(1.5土建填写) 16" xfId="10049"/>
    <cellStyle name="好_鞍山万科惠斯勒小镇一期5#楼电气工程量清单组价 6_总包工程清单格式2012.12.25(1.5土建填写) 2" xfId="10051"/>
    <cellStyle name="好_鞍山万科惠斯勒小镇一期5#楼电气工程量清单组价 6_总包工程清单格式2012.12.25(1.5土建填写) 3" xfId="10052"/>
    <cellStyle name="好_鞍山万科惠斯勒小镇一期5#楼电气工程量清单组价 6_总包工程清单格式2012.12.25(1.5土建填写) 4" xfId="10053"/>
    <cellStyle name="好_鞍山万科惠斯勒小镇一期5#楼电气工程量清单组价 6_总包工程清单格式2012.12.25(1.5土建填写) 5" xfId="10054"/>
    <cellStyle name="好_鞍山万科惠斯勒小镇一期5#楼电气工程量清单组价 6_总包工程清单格式2012.12.25(1.5土建填写) 6" xfId="10055"/>
    <cellStyle name="好_鞍山万科惠斯勒小镇一期5#楼电气工程量清单组价 6_总包工程清单格式2012.12.25(1.5土建填写) 7" xfId="10056"/>
    <cellStyle name="好_鞍山万科惠斯勒小镇一期5#楼电气工程量清单组价 6_总包工程清单格式2012.12.25(1.5土建填写) 8" xfId="10057"/>
    <cellStyle name="好_鞍山万科惠斯勒小镇一期5#楼电气工程量清单组价 6_总包工程清单格式2012.12.25(1.5土建填写) 9" xfId="10058"/>
    <cellStyle name="好_鞍山万科惠斯勒小镇一期5#楼电气工程量清单组价 7" xfId="10059"/>
    <cellStyle name="好_鞍山万科惠斯勒小镇一期5#楼电气工程量清单组价 7 10" xfId="10060"/>
    <cellStyle name="好_鞍山万科惠斯勒小镇一期5#楼电气工程量清单组价 7 11" xfId="10061"/>
    <cellStyle name="好_鞍山万科惠斯勒小镇一期5#楼电气工程量清单组价 7 12" xfId="10062"/>
    <cellStyle name="好_鞍山万科惠斯勒小镇一期5#楼电气工程量清单组价 7 13" xfId="10063"/>
    <cellStyle name="好_鞍山万科惠斯勒小镇一期5#楼电气工程量清单组价 7 14" xfId="10064"/>
    <cellStyle name="好_鞍山万科惠斯勒小镇一期5#楼电气工程量清单组价 7 15" xfId="10065"/>
    <cellStyle name="好_鞍山万科惠斯勒小镇一期5#楼电气工程量清单组价 7 16" xfId="10066"/>
    <cellStyle name="好_鞍山万科惠斯勒小镇一期5#楼电气工程量清单组价 7 2" xfId="10067"/>
    <cellStyle name="好_鞍山万科惠斯勒小镇一期5#楼电气工程量清单组价 7 3" xfId="10068"/>
    <cellStyle name="好_鞍山万科惠斯勒小镇一期5#楼电气工程量清单组价 7 4" xfId="10069"/>
    <cellStyle name="好_鞍山万科惠斯勒小镇一期5#楼电气工程量清单组价 7 5" xfId="10070"/>
    <cellStyle name="好_鞍山万科惠斯勒小镇一期5#楼电气工程量清单组价 7 6" xfId="10071"/>
    <cellStyle name="好_鞍山万科惠斯勒小镇一期5#楼电气工程量清单组价 7 7" xfId="10072"/>
    <cellStyle name="好_鞍山万科惠斯勒小镇一期5#楼电气工程量清单组价 7 8" xfId="10073"/>
    <cellStyle name="好_鞍山万科惠斯勒小镇一期5#楼电气工程量清单组价 7 9" xfId="10074"/>
    <cellStyle name="好_鞍山万科惠斯勒小镇一期5#楼电气工程量清单组价 7_1.7安装" xfId="4538"/>
    <cellStyle name="好_鞍山万科惠斯勒小镇一期5#楼电气工程量清单组价 7_1.7安装 10" xfId="10075"/>
    <cellStyle name="好_鞍山万科惠斯勒小镇一期5#楼电气工程量清单组价 7_1.7安装 11" xfId="10076"/>
    <cellStyle name="好_鞍山万科惠斯勒小镇一期5#楼电气工程量清单组价 7_1.7安装 12" xfId="10077"/>
    <cellStyle name="好_鞍山万科惠斯勒小镇一期5#楼电气工程量清单组价 7_1.7安装 13" xfId="10078"/>
    <cellStyle name="好_鞍山万科惠斯勒小镇一期5#楼电气工程量清单组价 7_1.7安装 14" xfId="10079"/>
    <cellStyle name="好_鞍山万科惠斯勒小镇一期5#楼电气工程量清单组价 7_1.7安装 15" xfId="10080"/>
    <cellStyle name="好_鞍山万科惠斯勒小镇一期5#楼电气工程量清单组价 7_1.7安装 16" xfId="10082"/>
    <cellStyle name="好_鞍山万科惠斯勒小镇一期5#楼电气工程量清单组价 7_1.7安装 2" xfId="8417"/>
    <cellStyle name="好_鞍山万科惠斯勒小镇一期5#楼电气工程量清单组价 7_1.7安装 3" xfId="10083"/>
    <cellStyle name="好_鞍山万科惠斯勒小镇一期5#楼电气工程量清单组价 7_1.7安装 4" xfId="10084"/>
    <cellStyle name="好_鞍山万科惠斯勒小镇一期5#楼电气工程量清单组价 7_1.7安装 5" xfId="10085"/>
    <cellStyle name="好_鞍山万科惠斯勒小镇一期5#楼电气工程量清单组价 7_1.7安装 6" xfId="10086"/>
    <cellStyle name="好_鞍山万科惠斯勒小镇一期5#楼电气工程量清单组价 7_1.7安装 7" xfId="10087"/>
    <cellStyle name="好_鞍山万科惠斯勒小镇一期5#楼电气工程量清单组价 7_1.7安装 8" xfId="10088"/>
    <cellStyle name="好_鞍山万科惠斯勒小镇一期5#楼电气工程量清单组价 7_1.7安装 9" xfId="10089"/>
    <cellStyle name="好_鞍山万科惠斯勒小镇一期5#楼电气工程量清单组价 7_总包工程清单格式2012.12.25(1.4填写)(指标分析)" xfId="8947"/>
    <cellStyle name="好_鞍山万科惠斯勒小镇一期5#楼电气工程量清单组价 7_总包工程清单格式2012.12.25(1.4填写)(指标分析) 10" xfId="3438"/>
    <cellStyle name="好_鞍山万科惠斯勒小镇一期5#楼电气工程量清单组价 7_总包工程清单格式2012.12.25(1.4填写)(指标分析) 11" xfId="10090"/>
    <cellStyle name="好_鞍山万科惠斯勒小镇一期5#楼电气工程量清单组价 7_总包工程清单格式2012.12.25(1.4填写)(指标分析) 12" xfId="10091"/>
    <cellStyle name="好_鞍山万科惠斯勒小镇一期5#楼电气工程量清单组价 7_总包工程清单格式2012.12.25(1.4填写)(指标分析) 13" xfId="10092"/>
    <cellStyle name="好_鞍山万科惠斯勒小镇一期5#楼电气工程量清单组价 7_总包工程清单格式2012.12.25(1.4填写)(指标分析) 14" xfId="10093"/>
    <cellStyle name="好_鞍山万科惠斯勒小镇一期5#楼电气工程量清单组价 7_总包工程清单格式2012.12.25(1.4填写)(指标分析) 15" xfId="10094"/>
    <cellStyle name="好_鞍山万科惠斯勒小镇一期5#楼电气工程量清单组价 7_总包工程清单格式2012.12.25(1.4填写)(指标分析) 16" xfId="10095"/>
    <cellStyle name="好_鞍山万科惠斯勒小镇一期5#楼电气工程量清单组价 7_总包工程清单格式2012.12.25(1.4填写)(指标分析) 2" xfId="2095"/>
    <cellStyle name="好_鞍山万科惠斯勒小镇一期5#楼电气工程量清单组价 7_总包工程清单格式2012.12.25(1.4填写)(指标分析) 3" xfId="9273"/>
    <cellStyle name="好_鞍山万科惠斯勒小镇一期5#楼电气工程量清单组价 7_总包工程清单格式2012.12.25(1.4填写)(指标分析) 4" xfId="10096"/>
    <cellStyle name="好_鞍山万科惠斯勒小镇一期5#楼电气工程量清单组价 7_总包工程清单格式2012.12.25(1.4填写)(指标分析) 5" xfId="10097"/>
    <cellStyle name="好_鞍山万科惠斯勒小镇一期5#楼电气工程量清单组价 7_总包工程清单格式2012.12.25(1.4填写)(指标分析) 6" xfId="10098"/>
    <cellStyle name="好_鞍山万科惠斯勒小镇一期5#楼电气工程量清单组价 7_总包工程清单格式2012.12.25(1.4填写)(指标分析) 7" xfId="10099"/>
    <cellStyle name="好_鞍山万科惠斯勒小镇一期5#楼电气工程量清单组价 7_总包工程清单格式2012.12.25(1.4填写)(指标分析) 8" xfId="10100"/>
    <cellStyle name="好_鞍山万科惠斯勒小镇一期5#楼电气工程量清单组价 7_总包工程清单格式2012.12.25(1.4填写)(指标分析) 9" xfId="10101"/>
    <cellStyle name="好_鞍山万科惠斯勒小镇一期5#楼电气工程量清单组价 7_总包工程清单格式2012.12.25(1.5土建填写)" xfId="10102"/>
    <cellStyle name="好_鞍山万科惠斯勒小镇一期5#楼电气工程量清单组价 7_总包工程清单格式2012.12.25(1.5土建填写) 10" xfId="10105"/>
    <cellStyle name="好_鞍山万科惠斯勒小镇一期5#楼电气工程量清单组价 7_总包工程清单格式2012.12.25(1.5土建填写) 11" xfId="10106"/>
    <cellStyle name="好_鞍山万科惠斯勒小镇一期5#楼电气工程量清单组价 7_总包工程清单格式2012.12.25(1.5土建填写) 12" xfId="10107"/>
    <cellStyle name="好_鞍山万科惠斯勒小镇一期5#楼电气工程量清单组价 7_总包工程清单格式2012.12.25(1.5土建填写) 13" xfId="10108"/>
    <cellStyle name="好_鞍山万科惠斯勒小镇一期5#楼电气工程量清单组价 7_总包工程清单格式2012.12.25(1.5土建填写) 14" xfId="10109"/>
    <cellStyle name="好_鞍山万科惠斯勒小镇一期5#楼电气工程量清单组价 7_总包工程清单格式2012.12.25(1.5土建填写) 15" xfId="10110"/>
    <cellStyle name="好_鞍山万科惠斯勒小镇一期5#楼电气工程量清单组价 7_总包工程清单格式2012.12.25(1.5土建填写) 16" xfId="10111"/>
    <cellStyle name="好_鞍山万科惠斯勒小镇一期5#楼电气工程量清单组价 7_总包工程清单格式2012.12.25(1.5土建填写) 2" xfId="10112"/>
    <cellStyle name="好_鞍山万科惠斯勒小镇一期5#楼电气工程量清单组价 7_总包工程清单格式2012.12.25(1.5土建填写) 3" xfId="10113"/>
    <cellStyle name="好_鞍山万科惠斯勒小镇一期5#楼电气工程量清单组价 7_总包工程清单格式2012.12.25(1.5土建填写) 4" xfId="10114"/>
    <cellStyle name="好_鞍山万科惠斯勒小镇一期5#楼电气工程量清单组价 7_总包工程清单格式2012.12.25(1.5土建填写) 5" xfId="10115"/>
    <cellStyle name="好_鞍山万科惠斯勒小镇一期5#楼电气工程量清单组价 7_总包工程清单格式2012.12.25(1.5土建填写) 6" xfId="10116"/>
    <cellStyle name="好_鞍山万科惠斯勒小镇一期5#楼电气工程量清单组价 7_总包工程清单格式2012.12.25(1.5土建填写) 7" xfId="10118"/>
    <cellStyle name="好_鞍山万科惠斯勒小镇一期5#楼电气工程量清单组价 7_总包工程清单格式2012.12.25(1.5土建填写) 8" xfId="10120"/>
    <cellStyle name="好_鞍山万科惠斯勒小镇一期5#楼电气工程量清单组价 7_总包工程清单格式2012.12.25(1.5土建填写) 9" xfId="5501"/>
    <cellStyle name="好_鞍山万科惠斯勒小镇一期5#楼电气工程量清单组价 8" xfId="10122"/>
    <cellStyle name="好_鞍山万科惠斯勒小镇一期5#楼电气工程量清单组价 8 10" xfId="10123"/>
    <cellStyle name="好_鞍山万科惠斯勒小镇一期5#楼电气工程量清单组价 8 11" xfId="10124"/>
    <cellStyle name="好_鞍山万科惠斯勒小镇一期5#楼电气工程量清单组价 8 12" xfId="10125"/>
    <cellStyle name="好_鞍山万科惠斯勒小镇一期5#楼电气工程量清单组价 8 13" xfId="10126"/>
    <cellStyle name="好_鞍山万科惠斯勒小镇一期5#楼电气工程量清单组价 8 14" xfId="10127"/>
    <cellStyle name="好_鞍山万科惠斯勒小镇一期5#楼电气工程量清单组价 8 15" xfId="3178"/>
    <cellStyle name="好_鞍山万科惠斯勒小镇一期5#楼电气工程量清单组价 8 16" xfId="3394"/>
    <cellStyle name="好_鞍山万科惠斯勒小镇一期5#楼电气工程量清单组价 8 2" xfId="10128"/>
    <cellStyle name="好_鞍山万科惠斯勒小镇一期5#楼电气工程量清单组价 8 3" xfId="10129"/>
    <cellStyle name="好_鞍山万科惠斯勒小镇一期5#楼电气工程量清单组价 8 4" xfId="10130"/>
    <cellStyle name="好_鞍山万科惠斯勒小镇一期5#楼电气工程量清单组价 8 5" xfId="10131"/>
    <cellStyle name="好_鞍山万科惠斯勒小镇一期5#楼电气工程量清单组价 8 6" xfId="10132"/>
    <cellStyle name="好_鞍山万科惠斯勒小镇一期5#楼电气工程量清单组价 8 7" xfId="10134"/>
    <cellStyle name="好_鞍山万科惠斯勒小镇一期5#楼电气工程量清单组价 8 8" xfId="10136"/>
    <cellStyle name="好_鞍山万科惠斯勒小镇一期5#楼电气工程量清单组价 8 9" xfId="10138"/>
    <cellStyle name="好_鞍山万科惠斯勒小镇一期5#楼电气工程量清单组价 8_1.7安装" xfId="1789"/>
    <cellStyle name="好_鞍山万科惠斯勒小镇一期5#楼电气工程量清单组价 8_1.7安装 10" xfId="10140"/>
    <cellStyle name="好_鞍山万科惠斯勒小镇一期5#楼电气工程量清单组价 8_1.7安装 11" xfId="10141"/>
    <cellStyle name="好_鞍山万科惠斯勒小镇一期5#楼电气工程量清单组价 8_1.7安装 12" xfId="10142"/>
    <cellStyle name="好_鞍山万科惠斯勒小镇一期5#楼电气工程量清单组价 8_1.7安装 13" xfId="10143"/>
    <cellStyle name="好_鞍山万科惠斯勒小镇一期5#楼电气工程量清单组价 8_1.7安装 14" xfId="10144"/>
    <cellStyle name="好_鞍山万科惠斯勒小镇一期5#楼电气工程量清单组价 8_1.7安装 15" xfId="10145"/>
    <cellStyle name="好_鞍山万科惠斯勒小镇一期5#楼电气工程量清单组价 8_1.7安装 16" xfId="10146"/>
    <cellStyle name="好_鞍山万科惠斯勒小镇一期5#楼电气工程量清单组价 8_1.7安装 2" xfId="1795"/>
    <cellStyle name="好_鞍山万科惠斯勒小镇一期5#楼电气工程量清单组价 8_1.7安装 3" xfId="1800"/>
    <cellStyle name="好_鞍山万科惠斯勒小镇一期5#楼电气工程量清单组价 8_1.7安装 4" xfId="1805"/>
    <cellStyle name="好_鞍山万科惠斯勒小镇一期5#楼电气工程量清单组价 8_1.7安装 5" xfId="10147"/>
    <cellStyle name="好_鞍山万科惠斯勒小镇一期5#楼电气工程量清单组价 8_1.7安装 6" xfId="10148"/>
    <cellStyle name="好_鞍山万科惠斯勒小镇一期5#楼电气工程量清单组价 8_1.7安装 7" xfId="10150"/>
    <cellStyle name="好_鞍山万科惠斯勒小镇一期5#楼电气工程量清单组价 8_1.7安装 8" xfId="10152"/>
    <cellStyle name="好_鞍山万科惠斯勒小镇一期5#楼电气工程量清单组价 8_1.7安装 9" xfId="10154"/>
    <cellStyle name="好_鞍山万科惠斯勒小镇一期5#楼电气工程量清单组价 8_总包工程清单格式2012.12.25(1.4填写)(指标分析)" xfId="10156"/>
    <cellStyle name="好_鞍山万科惠斯勒小镇一期5#楼电气工程量清单组价 8_总包工程清单格式2012.12.25(1.4填写)(指标分析) 10" xfId="3850"/>
    <cellStyle name="好_鞍山万科惠斯勒小镇一期5#楼电气工程量清单组价 8_总包工程清单格式2012.12.25(1.4填写)(指标分析) 11" xfId="10159"/>
    <cellStyle name="好_鞍山万科惠斯勒小镇一期5#楼电气工程量清单组价 8_总包工程清单格式2012.12.25(1.4填写)(指标分析) 12" xfId="10160"/>
    <cellStyle name="好_鞍山万科惠斯勒小镇一期5#楼电气工程量清单组价 8_总包工程清单格式2012.12.25(1.4填写)(指标分析) 13" xfId="10161"/>
    <cellStyle name="好_鞍山万科惠斯勒小镇一期5#楼电气工程量清单组价 8_总包工程清单格式2012.12.25(1.4填写)(指标分析) 14" xfId="10162"/>
    <cellStyle name="好_鞍山万科惠斯勒小镇一期5#楼电气工程量清单组价 8_总包工程清单格式2012.12.25(1.4填写)(指标分析) 15" xfId="10164"/>
    <cellStyle name="好_鞍山万科惠斯勒小镇一期5#楼电气工程量清单组价 8_总包工程清单格式2012.12.25(1.4填写)(指标分析) 16" xfId="10166"/>
    <cellStyle name="好_鞍山万科惠斯勒小镇一期5#楼电气工程量清单组价 8_总包工程清单格式2012.12.25(1.4填写)(指标分析) 2" xfId="10168"/>
    <cellStyle name="好_鞍山万科惠斯勒小镇一期5#楼电气工程量清单组价 8_总包工程清单格式2012.12.25(1.4填写)(指标分析) 3" xfId="10169"/>
    <cellStyle name="好_鞍山万科惠斯勒小镇一期5#楼电气工程量清单组价 8_总包工程清单格式2012.12.25(1.4填写)(指标分析) 4" xfId="10170"/>
    <cellStyle name="好_鞍山万科惠斯勒小镇一期5#楼电气工程量清单组价 8_总包工程清单格式2012.12.25(1.4填写)(指标分析) 5" xfId="10171"/>
    <cellStyle name="好_鞍山万科惠斯勒小镇一期5#楼电气工程量清单组价 8_总包工程清单格式2012.12.25(1.4填写)(指标分析) 6" xfId="10172"/>
    <cellStyle name="好_鞍山万科惠斯勒小镇一期5#楼电气工程量清单组价 8_总包工程清单格式2012.12.25(1.4填写)(指标分析) 7" xfId="10173"/>
    <cellStyle name="好_鞍山万科惠斯勒小镇一期5#楼电气工程量清单组价 8_总包工程清单格式2012.12.25(1.4填写)(指标分析) 8" xfId="10174"/>
    <cellStyle name="好_鞍山万科惠斯勒小镇一期5#楼电气工程量清单组价 8_总包工程清单格式2012.12.25(1.4填写)(指标分析) 9" xfId="7149"/>
    <cellStyle name="好_鞍山万科惠斯勒小镇一期5#楼电气工程量清单组价 8_总包工程清单格式2012.12.25(1.5土建填写)" xfId="10175"/>
    <cellStyle name="好_鞍山万科惠斯勒小镇一期5#楼电气工程量清单组价 8_总包工程清单格式2012.12.25(1.5土建填写) 10" xfId="10176"/>
    <cellStyle name="好_鞍山万科惠斯勒小镇一期5#楼电气工程量清单组价 8_总包工程清单格式2012.12.25(1.5土建填写) 11" xfId="10178"/>
    <cellStyle name="好_鞍山万科惠斯勒小镇一期5#楼电气工程量清单组价 8_总包工程清单格式2012.12.25(1.5土建填写) 12" xfId="10180"/>
    <cellStyle name="好_鞍山万科惠斯勒小镇一期5#楼电气工程量清单组价 8_总包工程清单格式2012.12.25(1.5土建填写) 13" xfId="10182"/>
    <cellStyle name="好_鞍山万科惠斯勒小镇一期5#楼电气工程量清单组价 8_总包工程清单格式2012.12.25(1.5土建填写) 14" xfId="10184"/>
    <cellStyle name="好_鞍山万科惠斯勒小镇一期5#楼电气工程量清单组价 8_总包工程清单格式2012.12.25(1.5土建填写) 15" xfId="10186"/>
    <cellStyle name="好_鞍山万科惠斯勒小镇一期5#楼电气工程量清单组价 8_总包工程清单格式2012.12.25(1.5土建填写) 16" xfId="10188"/>
    <cellStyle name="好_鞍山万科惠斯勒小镇一期5#楼电气工程量清单组价 8_总包工程清单格式2012.12.25(1.5土建填写) 2" xfId="10190"/>
    <cellStyle name="好_鞍山万科惠斯勒小镇一期5#楼电气工程量清单组价 8_总包工程清单格式2012.12.25(1.5土建填写) 3" xfId="10191"/>
    <cellStyle name="好_鞍山万科惠斯勒小镇一期5#楼电气工程量清单组价 8_总包工程清单格式2012.12.25(1.5土建填写) 4" xfId="10192"/>
    <cellStyle name="好_鞍山万科惠斯勒小镇一期5#楼电气工程量清单组价 8_总包工程清单格式2012.12.25(1.5土建填写) 5" xfId="10193"/>
    <cellStyle name="好_鞍山万科惠斯勒小镇一期5#楼电气工程量清单组价 8_总包工程清单格式2012.12.25(1.5土建填写) 6" xfId="10194"/>
    <cellStyle name="好_鞍山万科惠斯勒小镇一期5#楼电气工程量清单组价 8_总包工程清单格式2012.12.25(1.5土建填写) 7" xfId="10196"/>
    <cellStyle name="好_鞍山万科惠斯勒小镇一期5#楼电气工程量清单组价 8_总包工程清单格式2012.12.25(1.5土建填写) 8" xfId="10198"/>
    <cellStyle name="好_鞍山万科惠斯勒小镇一期5#楼电气工程量清单组价 8_总包工程清单格式2012.12.25(1.5土建填写) 9" xfId="10200"/>
    <cellStyle name="好_鞍山万科惠斯勒小镇一期5#楼电气工程量清单组价 9" xfId="10203"/>
    <cellStyle name="好_鞍山万科惠斯勒小镇一期5#楼电气工程量清单组价 9 10" xfId="10204"/>
    <cellStyle name="好_鞍山万科惠斯勒小镇一期5#楼电气工程量清单组价 9 11" xfId="10205"/>
    <cellStyle name="好_鞍山万科惠斯勒小镇一期5#楼电气工程量清单组价 9 12" xfId="10206"/>
    <cellStyle name="好_鞍山万科惠斯勒小镇一期5#楼电气工程量清单组价 9 13" xfId="10207"/>
    <cellStyle name="好_鞍山万科惠斯勒小镇一期5#楼电气工程量清单组价 9 14" xfId="10208"/>
    <cellStyle name="好_鞍山万科惠斯勒小镇一期5#楼电气工程量清单组价 9 15" xfId="10209"/>
    <cellStyle name="好_鞍山万科惠斯勒小镇一期5#楼电气工程量清单组价 9 16" xfId="3421"/>
    <cellStyle name="好_鞍山万科惠斯勒小镇一期5#楼电气工程量清单组价 9 2" xfId="10210"/>
    <cellStyle name="好_鞍山万科惠斯勒小镇一期5#楼电气工程量清单组价 9 3" xfId="10211"/>
    <cellStyle name="好_鞍山万科惠斯勒小镇一期5#楼电气工程量清单组价 9 4" xfId="10212"/>
    <cellStyle name="好_鞍山万科惠斯勒小镇一期5#楼电气工程量清单组价 9 5" xfId="10213"/>
    <cellStyle name="好_鞍山万科惠斯勒小镇一期5#楼电气工程量清单组价 9 6" xfId="10214"/>
    <cellStyle name="好_鞍山万科惠斯勒小镇一期5#楼电气工程量清单组价 9 7" xfId="10215"/>
    <cellStyle name="好_鞍山万科惠斯勒小镇一期5#楼电气工程量清单组价 9 8" xfId="10216"/>
    <cellStyle name="好_鞍山万科惠斯勒小镇一期5#楼电气工程量清单组价 9 9" xfId="10217"/>
    <cellStyle name="好_鞍山万科惠斯勒小镇一期5#楼电气工程量清单组价 9_1.7安装" xfId="10218"/>
    <cellStyle name="好_鞍山万科惠斯勒小镇一期5#楼电气工程量清单组价 9_1.7安装 10" xfId="10219"/>
    <cellStyle name="好_鞍山万科惠斯勒小镇一期5#楼电气工程量清单组价 9_1.7安装 11" xfId="10221"/>
    <cellStyle name="好_鞍山万科惠斯勒小镇一期5#楼电气工程量清单组价 9_1.7安装 12" xfId="10224"/>
    <cellStyle name="好_鞍山万科惠斯勒小镇一期5#楼电气工程量清单组价 9_1.7安装 13" xfId="10227"/>
    <cellStyle name="好_鞍山万科惠斯勒小镇一期5#楼电气工程量清单组价 9_1.7安装 14" xfId="10231"/>
    <cellStyle name="好_鞍山万科惠斯勒小镇一期5#楼电气工程量清单组价 9_1.7安装 15" xfId="10235"/>
    <cellStyle name="好_鞍山万科惠斯勒小镇一期5#楼电气工程量清单组价 9_1.7安装 16" xfId="10238"/>
    <cellStyle name="好_鞍山万科惠斯勒小镇一期5#楼电气工程量清单组价 9_1.7安装 2" xfId="4791"/>
    <cellStyle name="好_鞍山万科惠斯勒小镇一期5#楼电气工程量清单组价 9_1.7安装 3" xfId="10241"/>
    <cellStyle name="好_鞍山万科惠斯勒小镇一期5#楼电气工程量清单组价 9_1.7安装 4" xfId="10243"/>
    <cellStyle name="好_鞍山万科惠斯勒小镇一期5#楼电气工程量清单组价 9_1.7安装 5" xfId="10244"/>
    <cellStyle name="好_鞍山万科惠斯勒小镇一期5#楼电气工程量清单组价 9_1.7安装 6" xfId="10245"/>
    <cellStyle name="好_鞍山万科惠斯勒小镇一期5#楼电气工程量清单组价 9_1.7安装 7" xfId="10246"/>
    <cellStyle name="好_鞍山万科惠斯勒小镇一期5#楼电气工程量清单组价 9_1.7安装 8" xfId="10247"/>
    <cellStyle name="好_鞍山万科惠斯勒小镇一期5#楼电气工程量清单组价 9_1.7安装 9" xfId="10249"/>
    <cellStyle name="好_鞍山万科惠斯勒小镇一期5#楼电气工程量清单组价 9_总包工程清单格式2012.12.25(1.4填写)(指标分析)" xfId="10251"/>
    <cellStyle name="好_鞍山万科惠斯勒小镇一期5#楼电气工程量清单组价 9_总包工程清单格式2012.12.25(1.4填写)(指标分析) 10" xfId="10254"/>
    <cellStyle name="好_鞍山万科惠斯勒小镇一期5#楼电气工程量清单组价 9_总包工程清单格式2012.12.25(1.4填写)(指标分析) 11" xfId="10256"/>
    <cellStyle name="好_鞍山万科惠斯勒小镇一期5#楼电气工程量清单组价 9_总包工程清单格式2012.12.25(1.4填写)(指标分析) 12" xfId="10257"/>
    <cellStyle name="好_鞍山万科惠斯勒小镇一期5#楼电气工程量清单组价 9_总包工程清单格式2012.12.25(1.4填写)(指标分析) 13" xfId="10258"/>
    <cellStyle name="好_鞍山万科惠斯勒小镇一期5#楼电气工程量清单组价 9_总包工程清单格式2012.12.25(1.4填写)(指标分析) 14" xfId="10259"/>
    <cellStyle name="好_鞍山万科惠斯勒小镇一期5#楼电气工程量清单组价 9_总包工程清单格式2012.12.25(1.4填写)(指标分析) 15" xfId="10260"/>
    <cellStyle name="好_鞍山万科惠斯勒小镇一期5#楼电气工程量清单组价 9_总包工程清单格式2012.12.25(1.4填写)(指标分析) 16" xfId="10261"/>
    <cellStyle name="好_鞍山万科惠斯勒小镇一期5#楼电气工程量清单组价 9_总包工程清单格式2012.12.25(1.4填写)(指标分析) 2" xfId="10262"/>
    <cellStyle name="好_鞍山万科惠斯勒小镇一期5#楼电气工程量清单组价 9_总包工程清单格式2012.12.25(1.4填写)(指标分析) 3" xfId="10264"/>
    <cellStyle name="好_鞍山万科惠斯勒小镇一期5#楼电气工程量清单组价 9_总包工程清单格式2012.12.25(1.4填写)(指标分析) 4" xfId="10266"/>
    <cellStyle name="好_鞍山万科惠斯勒小镇一期5#楼电气工程量清单组价 9_总包工程清单格式2012.12.25(1.4填写)(指标分析) 5" xfId="10268"/>
    <cellStyle name="好_鞍山万科惠斯勒小镇一期5#楼电气工程量清单组价 9_总包工程清单格式2012.12.25(1.4填写)(指标分析) 6" xfId="10270"/>
    <cellStyle name="好_鞍山万科惠斯勒小镇一期5#楼电气工程量清单组价 9_总包工程清单格式2012.12.25(1.4填写)(指标分析) 7" xfId="10272"/>
    <cellStyle name="好_鞍山万科惠斯勒小镇一期5#楼电气工程量清单组价 9_总包工程清单格式2012.12.25(1.4填写)(指标分析) 8" xfId="10274"/>
    <cellStyle name="好_鞍山万科惠斯勒小镇一期5#楼电气工程量清单组价 9_总包工程清单格式2012.12.25(1.4填写)(指标分析) 9" xfId="10276"/>
    <cellStyle name="好_鞍山万科惠斯勒小镇一期5#楼电气工程量清单组价 9_总包工程清单格式2012.12.25(1.5土建填写)" xfId="10278"/>
    <cellStyle name="好_鞍山万科惠斯勒小镇一期5#楼电气工程量清单组价 9_总包工程清单格式2012.12.25(1.5土建填写) 10" xfId="8192"/>
    <cellStyle name="好_鞍山万科惠斯勒小镇一期5#楼电气工程量清单组价 9_总包工程清单格式2012.12.25(1.5土建填写) 11" xfId="8194"/>
    <cellStyle name="好_鞍山万科惠斯勒小镇一期5#楼电气工程量清单组价 9_总包工程清单格式2012.12.25(1.5土建填写) 12" xfId="8196"/>
    <cellStyle name="好_鞍山万科惠斯勒小镇一期5#楼电气工程量清单组价 9_总包工程清单格式2012.12.25(1.5土建填写) 13" xfId="8198"/>
    <cellStyle name="好_鞍山万科惠斯勒小镇一期5#楼电气工程量清单组价 9_总包工程清单格式2012.12.25(1.5土建填写) 14" xfId="4819"/>
    <cellStyle name="好_鞍山万科惠斯勒小镇一期5#楼电气工程量清单组价 9_总包工程清单格式2012.12.25(1.5土建填写) 15" xfId="3181"/>
    <cellStyle name="好_鞍山万科惠斯勒小镇一期5#楼电气工程量清单组价 9_总包工程清单格式2012.12.25(1.5土建填写) 16" xfId="3184"/>
    <cellStyle name="好_鞍山万科惠斯勒小镇一期5#楼电气工程量清单组价 9_总包工程清单格式2012.12.25(1.5土建填写) 2" xfId="10281"/>
    <cellStyle name="好_鞍山万科惠斯勒小镇一期5#楼电气工程量清单组价 9_总包工程清单格式2012.12.25(1.5土建填写) 3" xfId="10282"/>
    <cellStyle name="好_鞍山万科惠斯勒小镇一期5#楼电气工程量清单组价 9_总包工程清单格式2012.12.25(1.5土建填写) 4" xfId="10283"/>
    <cellStyle name="好_鞍山万科惠斯勒小镇一期5#楼电气工程量清单组价 9_总包工程清单格式2012.12.25(1.5土建填写) 5" xfId="10284"/>
    <cellStyle name="好_鞍山万科惠斯勒小镇一期5#楼电气工程量清单组价 9_总包工程清单格式2012.12.25(1.5土建填写) 6" xfId="10285"/>
    <cellStyle name="好_鞍山万科惠斯勒小镇一期5#楼电气工程量清单组价 9_总包工程清单格式2012.12.25(1.5土建填写) 7" xfId="10286"/>
    <cellStyle name="好_鞍山万科惠斯勒小镇一期5#楼电气工程量清单组价 9_总包工程清单格式2012.12.25(1.5土建填写) 8" xfId="10287"/>
    <cellStyle name="好_鞍山万科惠斯勒小镇一期5#楼电气工程量清单组价 9_总包工程清单格式2012.12.25(1.5土建填写) 9" xfId="10288"/>
    <cellStyle name="好_鞍山万科惠斯勒小镇一期5#楼电气工程量清单组价（含甲供材价格）" xfId="10289"/>
    <cellStyle name="好_鞍山万科惠斯勒小镇一期5#楼电气工程量清单组价（含甲供材价格） 10" xfId="10291"/>
    <cellStyle name="好_鞍山万科惠斯勒小镇一期5#楼电气工程量清单组价（含甲供材价格） 11" xfId="10292"/>
    <cellStyle name="好_鞍山万科惠斯勒小镇一期5#楼电气工程量清单组价（含甲供材价格） 12" xfId="10293"/>
    <cellStyle name="好_鞍山万科惠斯勒小镇一期5#楼电气工程量清单组价（含甲供材价格） 13" xfId="10294"/>
    <cellStyle name="好_鞍山万科惠斯勒小镇一期5#楼电气工程量清单组价（含甲供材价格） 14" xfId="10297"/>
    <cellStyle name="好_鞍山万科惠斯勒小镇一期5#楼电气工程量清单组价（含甲供材价格） 15" xfId="10300"/>
    <cellStyle name="好_鞍山万科惠斯勒小镇一期5#楼电气工程量清单组价（含甲供材价格） 16" xfId="10304"/>
    <cellStyle name="好_鞍山万科惠斯勒小镇一期5#楼电气工程量清单组价（含甲供材价格） 17" xfId="10308"/>
    <cellStyle name="好_鞍山万科惠斯勒小镇一期5#楼电气工程量清单组价（含甲供材价格） 18" xfId="10311"/>
    <cellStyle name="好_鞍山万科惠斯勒小镇一期5#楼电气工程量清单组价（含甲供材价格） 19" xfId="10314"/>
    <cellStyle name="好_鞍山万科惠斯勒小镇一期5#楼电气工程量清单组价（含甲供材价格） 2" xfId="10177"/>
    <cellStyle name="好_鞍山万科惠斯勒小镇一期5#楼电气工程量清单组价（含甲供材价格） 2 10" xfId="8488"/>
    <cellStyle name="好_鞍山万科惠斯勒小镇一期5#楼电气工程量清单组价（含甲供材价格） 2 11" xfId="8531"/>
    <cellStyle name="好_鞍山万科惠斯勒小镇一期5#楼电气工程量清单组价（含甲供材价格） 2 12" xfId="8580"/>
    <cellStyle name="好_鞍山万科惠斯勒小镇一期5#楼电气工程量清单组价（含甲供材价格） 2 13" xfId="8606"/>
    <cellStyle name="好_鞍山万科惠斯勒小镇一期5#楼电气工程量清单组价（含甲供材价格） 2 14" xfId="8675"/>
    <cellStyle name="好_鞍山万科惠斯勒小镇一期5#楼电气工程量清单组价（含甲供材价格） 2 15" xfId="8679"/>
    <cellStyle name="好_鞍山万科惠斯勒小镇一期5#楼电气工程量清单组价（含甲供材价格） 2 16" xfId="8683"/>
    <cellStyle name="好_鞍山万科惠斯勒小镇一期5#楼电气工程量清单组价（含甲供材价格） 2 2" xfId="10317"/>
    <cellStyle name="好_鞍山万科惠斯勒小镇一期5#楼电气工程量清单组价（含甲供材价格） 2 3" xfId="10319"/>
    <cellStyle name="好_鞍山万科惠斯勒小镇一期5#楼电气工程量清单组价（含甲供材价格） 2 4" xfId="10321"/>
    <cellStyle name="好_鞍山万科惠斯勒小镇一期5#楼电气工程量清单组价（含甲供材价格） 2 5" xfId="10323"/>
    <cellStyle name="好_鞍山万科惠斯勒小镇一期5#楼电气工程量清单组价（含甲供材价格） 2 6" xfId="10325"/>
    <cellStyle name="好_鞍山万科惠斯勒小镇一期5#楼电气工程量清单组价（含甲供材价格） 2 7" xfId="10327"/>
    <cellStyle name="好_鞍山万科惠斯勒小镇一期5#楼电气工程量清单组价（含甲供材价格） 2 8" xfId="10329"/>
    <cellStyle name="好_鞍山万科惠斯勒小镇一期5#楼电气工程量清单组价（含甲供材价格） 2 9" xfId="10330"/>
    <cellStyle name="好_鞍山万科惠斯勒小镇一期5#楼电气工程量清单组价（含甲供材价格） 2_1.7安装" xfId="10331"/>
    <cellStyle name="好_鞍山万科惠斯勒小镇一期5#楼电气工程量清单组价（含甲供材价格） 2_1.7安装 10" xfId="10332"/>
    <cellStyle name="好_鞍山万科惠斯勒小镇一期5#楼电气工程量清单组价（含甲供材价格） 2_1.7安装 11" xfId="8174"/>
    <cellStyle name="好_鞍山万科惠斯勒小镇一期5#楼电气工程量清单组价（含甲供材价格） 2_1.7安装 12" xfId="8188"/>
    <cellStyle name="好_鞍山万科惠斯勒小镇一期5#楼电气工程量清单组价（含甲供材价格） 2_1.7安装 13" xfId="8209"/>
    <cellStyle name="好_鞍山万科惠斯勒小镇一期5#楼电气工程量清单组价（含甲供材价格） 2_1.7安装 14" xfId="8229"/>
    <cellStyle name="好_鞍山万科惠斯勒小镇一期5#楼电气工程量清单组价（含甲供材价格） 2_1.7安装 15" xfId="8246"/>
    <cellStyle name="好_鞍山万科惠斯勒小镇一期5#楼电气工程量清单组价（含甲供材价格） 2_1.7安装 16" xfId="8268"/>
    <cellStyle name="好_鞍山万科惠斯勒小镇一期5#楼电气工程量清单组价（含甲供材价格） 2_1.7安装 2" xfId="10333"/>
    <cellStyle name="好_鞍山万科惠斯勒小镇一期5#楼电气工程量清单组价（含甲供材价格） 2_1.7安装 3" xfId="10334"/>
    <cellStyle name="好_鞍山万科惠斯勒小镇一期5#楼电气工程量清单组价（含甲供材价格） 2_1.7安装 4" xfId="10335"/>
    <cellStyle name="好_鞍山万科惠斯勒小镇一期5#楼电气工程量清单组价（含甲供材价格） 2_1.7安装 5" xfId="10336"/>
    <cellStyle name="好_鞍山万科惠斯勒小镇一期5#楼电气工程量清单组价（含甲供材价格） 2_1.7安装 6" xfId="10337"/>
    <cellStyle name="好_鞍山万科惠斯勒小镇一期5#楼电气工程量清单组价（含甲供材价格） 2_1.7安装 7" xfId="10340"/>
    <cellStyle name="好_鞍山万科惠斯勒小镇一期5#楼电气工程量清单组价（含甲供材价格） 2_1.7安装 8" xfId="10343"/>
    <cellStyle name="好_鞍山万科惠斯勒小镇一期5#楼电气工程量清单组价（含甲供材价格） 2_1.7安装 9" xfId="10346"/>
    <cellStyle name="好_鞍山万科惠斯勒小镇一期5#楼电气工程量清单组价（含甲供材价格） 2_总包工程清单格式2012.12.25(1.4填写)(指标分析)" xfId="10201"/>
    <cellStyle name="好_鞍山万科惠斯勒小镇一期5#楼电气工程量清单组价（含甲供材价格） 2_总包工程清单格式2012.12.25(1.4填写)(指标分析) 10" xfId="10349"/>
    <cellStyle name="好_鞍山万科惠斯勒小镇一期5#楼电气工程量清单组价（含甲供材价格） 2_总包工程清单格式2012.12.25(1.4填写)(指标分析) 11" xfId="10350"/>
    <cellStyle name="好_鞍山万科惠斯勒小镇一期5#楼电气工程量清单组价（含甲供材价格） 2_总包工程清单格式2012.12.25(1.4填写)(指标分析) 12" xfId="10352"/>
    <cellStyle name="好_鞍山万科惠斯勒小镇一期5#楼电气工程量清单组价（含甲供材价格） 2_总包工程清单格式2012.12.25(1.4填写)(指标分析) 13" xfId="10354"/>
    <cellStyle name="好_鞍山万科惠斯勒小镇一期5#楼电气工程量清单组价（含甲供材价格） 2_总包工程清单格式2012.12.25(1.4填写)(指标分析) 14" xfId="10356"/>
    <cellStyle name="好_鞍山万科惠斯勒小镇一期5#楼电气工程量清单组价（含甲供材价格） 2_总包工程清单格式2012.12.25(1.4填写)(指标分析) 15" xfId="10358"/>
    <cellStyle name="好_鞍山万科惠斯勒小镇一期5#楼电气工程量清单组价（含甲供材价格） 2_总包工程清单格式2012.12.25(1.4填写)(指标分析) 16" xfId="10360"/>
    <cellStyle name="好_鞍山万科惠斯勒小镇一期5#楼电气工程量清单组价（含甲供材价格） 2_总包工程清单格式2012.12.25(1.4填写)(指标分析) 2" xfId="10362"/>
    <cellStyle name="好_鞍山万科惠斯勒小镇一期5#楼电气工程量清单组价（含甲供材价格） 2_总包工程清单格式2012.12.25(1.4填写)(指标分析) 3" xfId="10363"/>
    <cellStyle name="好_鞍山万科惠斯勒小镇一期5#楼电气工程量清单组价（含甲供材价格） 2_总包工程清单格式2012.12.25(1.4填写)(指标分析) 4" xfId="10364"/>
    <cellStyle name="好_鞍山万科惠斯勒小镇一期5#楼电气工程量清单组价（含甲供材价格） 2_总包工程清单格式2012.12.25(1.4填写)(指标分析) 5" xfId="10365"/>
    <cellStyle name="好_鞍山万科惠斯勒小镇一期5#楼电气工程量清单组价（含甲供材价格） 2_总包工程清单格式2012.12.25(1.4填写)(指标分析) 6" xfId="10366"/>
    <cellStyle name="好_鞍山万科惠斯勒小镇一期5#楼电气工程量清单组价（含甲供材价格） 2_总包工程清单格式2012.12.25(1.4填写)(指标分析) 7" xfId="10367"/>
    <cellStyle name="好_鞍山万科惠斯勒小镇一期5#楼电气工程量清单组价（含甲供材价格） 2_总包工程清单格式2012.12.25(1.4填写)(指标分析) 8" xfId="10368"/>
    <cellStyle name="好_鞍山万科惠斯勒小镇一期5#楼电气工程量清单组价（含甲供材价格） 2_总包工程清单格式2012.12.25(1.4填写)(指标分析) 9" xfId="10369"/>
    <cellStyle name="好_鞍山万科惠斯勒小镇一期5#楼电气工程量清单组价（含甲供材价格） 2_总包工程清单格式2012.12.25(1.5土建填写)" xfId="10370"/>
    <cellStyle name="好_鞍山万科惠斯勒小镇一期5#楼电气工程量清单组价（含甲供材价格） 2_总包工程清单格式2012.12.25(1.5土建填写) 10" xfId="10371"/>
    <cellStyle name="好_鞍山万科惠斯勒小镇一期5#楼电气工程量清单组价（含甲供材价格） 2_总包工程清单格式2012.12.25(1.5土建填写) 11" xfId="10372"/>
    <cellStyle name="好_鞍山万科惠斯勒小镇一期5#楼电气工程量清单组价（含甲供材价格） 2_总包工程清单格式2012.12.25(1.5土建填写) 12" xfId="10373"/>
    <cellStyle name="好_鞍山万科惠斯勒小镇一期5#楼电气工程量清单组价（含甲供材价格） 2_总包工程清单格式2012.12.25(1.5土建填写) 13" xfId="10374"/>
    <cellStyle name="好_鞍山万科惠斯勒小镇一期5#楼电气工程量清单组价（含甲供材价格） 2_总包工程清单格式2012.12.25(1.5土建填写) 14" xfId="10375"/>
    <cellStyle name="好_鞍山万科惠斯勒小镇一期5#楼电气工程量清单组价（含甲供材价格） 2_总包工程清单格式2012.12.25(1.5土建填写) 15" xfId="10376"/>
    <cellStyle name="好_鞍山万科惠斯勒小镇一期5#楼电气工程量清单组价（含甲供材价格） 2_总包工程清单格式2012.12.25(1.5土建填写) 16" xfId="10377"/>
    <cellStyle name="好_鞍山万科惠斯勒小镇一期5#楼电气工程量清单组价（含甲供材价格） 2_总包工程清单格式2012.12.25(1.5土建填写) 2" xfId="6637"/>
    <cellStyle name="好_鞍山万科惠斯勒小镇一期5#楼电气工程量清单组价（含甲供材价格） 2_总包工程清单格式2012.12.25(1.5土建填写) 3" xfId="6641"/>
    <cellStyle name="好_鞍山万科惠斯勒小镇一期5#楼电气工程量清单组价（含甲供材价格） 2_总包工程清单格式2012.12.25(1.5土建填写) 4" xfId="6643"/>
    <cellStyle name="好_鞍山万科惠斯勒小镇一期5#楼电气工程量清单组价（含甲供材价格） 2_总包工程清单格式2012.12.25(1.5土建填写) 5" xfId="10378"/>
    <cellStyle name="好_鞍山万科惠斯勒小镇一期5#楼电气工程量清单组价（含甲供材价格） 2_总包工程清单格式2012.12.25(1.5土建填写) 6" xfId="1005"/>
    <cellStyle name="好_鞍山万科惠斯勒小镇一期5#楼电气工程量清单组价（含甲供材价格） 2_总包工程清单格式2012.12.25(1.5土建填写) 7" xfId="10379"/>
    <cellStyle name="好_鞍山万科惠斯勒小镇一期5#楼电气工程量清单组价（含甲供材价格） 2_总包工程清单格式2012.12.25(1.5土建填写) 8" xfId="10380"/>
    <cellStyle name="好_鞍山万科惠斯勒小镇一期5#楼电气工程量清单组价（含甲供材价格） 2_总包工程清单格式2012.12.25(1.5土建填写) 9" xfId="10381"/>
    <cellStyle name="好_鞍山万科惠斯勒小镇一期5#楼电气工程量清单组价（含甲供材价格） 20" xfId="10301"/>
    <cellStyle name="好_鞍山万科惠斯勒小镇一期5#楼电气工程量清单组价（含甲供材价格） 21" xfId="10305"/>
    <cellStyle name="好_鞍山万科惠斯勒小镇一期5#楼电气工程量清单组价（含甲供材价格） 3" xfId="10179"/>
    <cellStyle name="好_鞍山万科惠斯勒小镇一期5#楼电气工程量清单组价（含甲供材价格） 3 10" xfId="10382"/>
    <cellStyle name="好_鞍山万科惠斯勒小镇一期5#楼电气工程量清单组价（含甲供材价格） 3 11" xfId="10383"/>
    <cellStyle name="好_鞍山万科惠斯勒小镇一期5#楼电气工程量清单组价（含甲供材价格） 3 12" xfId="10384"/>
    <cellStyle name="好_鞍山万科惠斯勒小镇一期5#楼电气工程量清单组价（含甲供材价格） 3 13" xfId="10385"/>
    <cellStyle name="好_鞍山万科惠斯勒小镇一期5#楼电气工程量清单组价（含甲供材价格） 3 14" xfId="10386"/>
    <cellStyle name="好_鞍山万科惠斯勒小镇一期5#楼电气工程量清单组价（含甲供材价格） 3 15" xfId="10387"/>
    <cellStyle name="好_鞍山万科惠斯勒小镇一期5#楼电气工程量清单组价（含甲供材价格） 3 16" xfId="10389"/>
    <cellStyle name="好_鞍山万科惠斯勒小镇一期5#楼电气工程量清单组价（含甲供材价格） 3 2" xfId="10163"/>
    <cellStyle name="好_鞍山万科惠斯勒小镇一期5#楼电气工程量清单组价（含甲供材价格） 3 3" xfId="10165"/>
    <cellStyle name="好_鞍山万科惠斯勒小镇一期5#楼电气工程量清单组价（含甲供材价格） 3 4" xfId="10167"/>
    <cellStyle name="好_鞍山万科惠斯勒小镇一期5#楼电气工程量清单组价（含甲供材价格） 3 5" xfId="10391"/>
    <cellStyle name="好_鞍山万科惠斯勒小镇一期5#楼电气工程量清单组价（含甲供材价格） 3 6" xfId="10392"/>
    <cellStyle name="好_鞍山万科惠斯勒小镇一期5#楼电气工程量清单组价（含甲供材价格） 3 7" xfId="10393"/>
    <cellStyle name="好_鞍山万科惠斯勒小镇一期5#楼电气工程量清单组价（含甲供材价格） 3 8" xfId="10394"/>
    <cellStyle name="好_鞍山万科惠斯勒小镇一期5#楼电气工程量清单组价（含甲供材价格） 3 9" xfId="10395"/>
    <cellStyle name="好_鞍山万科惠斯勒小镇一期5#楼电气工程量清单组价（含甲供材价格） 3_1.7安装" xfId="10396"/>
    <cellStyle name="好_鞍山万科惠斯勒小镇一期5#楼电气工程量清单组价（含甲供材价格） 3_1.7安装 10" xfId="8157"/>
    <cellStyle name="好_鞍山万科惠斯勒小镇一期5#楼电气工程量清单组价（含甲供材价格） 3_1.7安装 11" xfId="8159"/>
    <cellStyle name="好_鞍山万科惠斯勒小镇一期5#楼电气工程量清单组价（含甲供材价格） 3_1.7安装 12" xfId="10398"/>
    <cellStyle name="好_鞍山万科惠斯勒小镇一期5#楼电气工程量清单组价（含甲供材价格） 3_1.7安装 13" xfId="10399"/>
    <cellStyle name="好_鞍山万科惠斯勒小镇一期5#楼电气工程量清单组价（含甲供材价格） 3_1.7安装 14" xfId="10400"/>
    <cellStyle name="好_鞍山万科惠斯勒小镇一期5#楼电气工程量清单组价（含甲供材价格） 3_1.7安装 15" xfId="10401"/>
    <cellStyle name="好_鞍山万科惠斯勒小镇一期5#楼电气工程量清单组价（含甲供材价格） 3_1.7安装 16" xfId="10402"/>
    <cellStyle name="好_鞍山万科惠斯勒小镇一期5#楼电气工程量清单组价（含甲供材价格） 3_1.7安装 2" xfId="10403"/>
    <cellStyle name="好_鞍山万科惠斯勒小镇一期5#楼电气工程量清单组价（含甲供材价格） 3_1.7安装 3" xfId="10405"/>
    <cellStyle name="好_鞍山万科惠斯勒小镇一期5#楼电气工程量清单组价（含甲供材价格） 3_1.7安装 4" xfId="10406"/>
    <cellStyle name="好_鞍山万科惠斯勒小镇一期5#楼电气工程量清单组价（含甲供材价格） 3_1.7安装 5" xfId="10407"/>
    <cellStyle name="好_鞍山万科惠斯勒小镇一期5#楼电气工程量清单组价（含甲供材价格） 3_1.7安装 6" xfId="10408"/>
    <cellStyle name="好_鞍山万科惠斯勒小镇一期5#楼电气工程量清单组价（含甲供材价格） 3_1.7安装 7" xfId="10409"/>
    <cellStyle name="好_鞍山万科惠斯勒小镇一期5#楼电气工程量清单组价（含甲供材价格） 3_1.7安装 8" xfId="10410"/>
    <cellStyle name="好_鞍山万科惠斯勒小镇一期5#楼电气工程量清单组价（含甲供材价格） 3_1.7安装 9" xfId="10411"/>
    <cellStyle name="好_鞍山万科惠斯勒小镇一期5#楼电气工程量清单组价（含甲供材价格） 3_总包工程清单格式2012.12.25(1.4填写)(指标分析)" xfId="10412"/>
    <cellStyle name="好_鞍山万科惠斯勒小镇一期5#楼电气工程量清单组价（含甲供材价格） 3_总包工程清单格式2012.12.25(1.4填写)(指标分析) 10" xfId="6322"/>
    <cellStyle name="好_鞍山万科惠斯勒小镇一期5#楼电气工程量清单组价（含甲供材价格） 3_总包工程清单格式2012.12.25(1.4填写)(指标分析) 11" xfId="1541"/>
    <cellStyle name="好_鞍山万科惠斯勒小镇一期5#楼电气工程量清单组价（含甲供材价格） 3_总包工程清单格式2012.12.25(1.4填写)(指标分析) 12" xfId="519"/>
    <cellStyle name="好_鞍山万科惠斯勒小镇一期5#楼电气工程量清单组价（含甲供材价格） 3_总包工程清单格式2012.12.25(1.4填写)(指标分析) 13" xfId="529"/>
    <cellStyle name="好_鞍山万科惠斯勒小镇一期5#楼电气工程量清单组价（含甲供材价格） 3_总包工程清单格式2012.12.25(1.4填写)(指标分析) 14" xfId="6327"/>
    <cellStyle name="好_鞍山万科惠斯勒小镇一期5#楼电气工程量清单组价（含甲供材价格） 3_总包工程清单格式2012.12.25(1.4填写)(指标分析) 15" xfId="10413"/>
    <cellStyle name="好_鞍山万科惠斯勒小镇一期5#楼电气工程量清单组价（含甲供材价格） 3_总包工程清单格式2012.12.25(1.4填写)(指标分析) 16" xfId="10414"/>
    <cellStyle name="好_鞍山万科惠斯勒小镇一期5#楼电气工程量清单组价（含甲供材价格） 3_总包工程清单格式2012.12.25(1.4填写)(指标分析) 2" xfId="10415"/>
    <cellStyle name="好_鞍山万科惠斯勒小镇一期5#楼电气工程量清单组价（含甲供材价格） 3_总包工程清单格式2012.12.25(1.4填写)(指标分析) 3" xfId="10416"/>
    <cellStyle name="好_鞍山万科惠斯勒小镇一期5#楼电气工程量清单组价（含甲供材价格） 3_总包工程清单格式2012.12.25(1.4填写)(指标分析) 4" xfId="10417"/>
    <cellStyle name="好_鞍山万科惠斯勒小镇一期5#楼电气工程量清单组价（含甲供材价格） 3_总包工程清单格式2012.12.25(1.4填写)(指标分析) 5" xfId="10418"/>
    <cellStyle name="好_鞍山万科惠斯勒小镇一期5#楼电气工程量清单组价（含甲供材价格） 3_总包工程清单格式2012.12.25(1.4填写)(指标分析) 6" xfId="10419"/>
    <cellStyle name="好_鞍山万科惠斯勒小镇一期5#楼电气工程量清单组价（含甲供材价格） 3_总包工程清单格式2012.12.25(1.4填写)(指标分析) 7" xfId="10420"/>
    <cellStyle name="好_鞍山万科惠斯勒小镇一期5#楼电气工程量清单组价（含甲供材价格） 3_总包工程清单格式2012.12.25(1.4填写)(指标分析) 8" xfId="10421"/>
    <cellStyle name="好_鞍山万科惠斯勒小镇一期5#楼电气工程量清单组价（含甲供材价格） 3_总包工程清单格式2012.12.25(1.4填写)(指标分析) 9" xfId="10422"/>
    <cellStyle name="好_鞍山万科惠斯勒小镇一期5#楼电气工程量清单组价（含甲供材价格） 3_总包工程清单格式2012.12.25(1.5土建填写)" xfId="955"/>
    <cellStyle name="好_鞍山万科惠斯勒小镇一期5#楼电气工程量清单组价（含甲供材价格） 3_总包工程清单格式2012.12.25(1.5土建填写) 10" xfId="10149"/>
    <cellStyle name="好_鞍山万科惠斯勒小镇一期5#楼电气工程量清单组价（含甲供材价格） 3_总包工程清单格式2012.12.25(1.5土建填写) 11" xfId="10151"/>
    <cellStyle name="好_鞍山万科惠斯勒小镇一期5#楼电气工程量清单组价（含甲供材价格） 3_总包工程清单格式2012.12.25(1.5土建填写) 12" xfId="10153"/>
    <cellStyle name="好_鞍山万科惠斯勒小镇一期5#楼电气工程量清单组价（含甲供材价格） 3_总包工程清单格式2012.12.25(1.5土建填写) 13" xfId="10155"/>
    <cellStyle name="好_鞍山万科惠斯勒小镇一期5#楼电气工程量清单组价（含甲供材价格） 3_总包工程清单格式2012.12.25(1.5土建填写) 14" xfId="10423"/>
    <cellStyle name="好_鞍山万科惠斯勒小镇一期5#楼电气工程量清单组价（含甲供材价格） 3_总包工程清单格式2012.12.25(1.5土建填写) 15" xfId="7166"/>
    <cellStyle name="好_鞍山万科惠斯勒小镇一期5#楼电气工程量清单组价（含甲供材价格） 3_总包工程清单格式2012.12.25(1.5土建填写) 16" xfId="7169"/>
    <cellStyle name="好_鞍山万科惠斯勒小镇一期5#楼电气工程量清单组价（含甲供材价格） 3_总包工程清单格式2012.12.25(1.5土建填写) 2" xfId="10424"/>
    <cellStyle name="好_鞍山万科惠斯勒小镇一期5#楼电气工程量清单组价（含甲供材价格） 3_总包工程清单格式2012.12.25(1.5土建填写) 3" xfId="10425"/>
    <cellStyle name="好_鞍山万科惠斯勒小镇一期5#楼电气工程量清单组价（含甲供材价格） 3_总包工程清单格式2012.12.25(1.5土建填写) 4" xfId="10426"/>
    <cellStyle name="好_鞍山万科惠斯勒小镇一期5#楼电气工程量清单组价（含甲供材价格） 3_总包工程清单格式2012.12.25(1.5土建填写) 5" xfId="10427"/>
    <cellStyle name="好_鞍山万科惠斯勒小镇一期5#楼电气工程量清单组价（含甲供材价格） 3_总包工程清单格式2012.12.25(1.5土建填写) 6" xfId="10428"/>
    <cellStyle name="好_鞍山万科惠斯勒小镇一期5#楼电气工程量清单组价（含甲供材价格） 3_总包工程清单格式2012.12.25(1.5土建填写) 7" xfId="10429"/>
    <cellStyle name="好_鞍山万科惠斯勒小镇一期5#楼电气工程量清单组价（含甲供材价格） 3_总包工程清单格式2012.12.25(1.5土建填写) 8" xfId="10430"/>
    <cellStyle name="好_鞍山万科惠斯勒小镇一期5#楼电气工程量清单组价（含甲供材价格） 3_总包工程清单格式2012.12.25(1.5土建填写) 9" xfId="10431"/>
    <cellStyle name="好_鞍山万科惠斯勒小镇一期5#楼电气工程量清单组价（含甲供材价格） 4" xfId="10181"/>
    <cellStyle name="好_鞍山万科惠斯勒小镇一期5#楼电气工程量清单组价（含甲供材价格） 4 10" xfId="10432"/>
    <cellStyle name="好_鞍山万科惠斯勒小镇一期5#楼电气工程量清单组价（含甲供材价格） 4 11" xfId="10434"/>
    <cellStyle name="好_鞍山万科惠斯勒小镇一期5#楼电气工程量清单组价（含甲供材价格） 4 12" xfId="10436"/>
    <cellStyle name="好_鞍山万科惠斯勒小镇一期5#楼电气工程量清单组价（含甲供材价格） 4 13" xfId="10438"/>
    <cellStyle name="好_鞍山万科惠斯勒小镇一期5#楼电气工程量清单组价（含甲供材价格） 4 14" xfId="10440"/>
    <cellStyle name="好_鞍山万科惠斯勒小镇一期5#楼电气工程量清单组价（含甲供材价格） 4 15" xfId="10442"/>
    <cellStyle name="好_鞍山万科惠斯勒小镇一期5#楼电气工程量清单组价（含甲供材价格） 4 16" xfId="10444"/>
    <cellStyle name="好_鞍山万科惠斯勒小镇一期5#楼电气工程量清单组价（含甲供材价格） 4 2" xfId="10446"/>
    <cellStyle name="好_鞍山万科惠斯勒小镇一期5#楼电气工程量清单组价（含甲供材价格） 4 3" xfId="10447"/>
    <cellStyle name="好_鞍山万科惠斯勒小镇一期5#楼电气工程量清单组价（含甲供材价格） 4 4" xfId="10448"/>
    <cellStyle name="好_鞍山万科惠斯勒小镇一期5#楼电气工程量清单组价（含甲供材价格） 4 5" xfId="10449"/>
    <cellStyle name="好_鞍山万科惠斯勒小镇一期5#楼电气工程量清单组价（含甲供材价格） 4 6" xfId="10450"/>
    <cellStyle name="好_鞍山万科惠斯勒小镇一期5#楼电气工程量清单组价（含甲供材价格） 4 7" xfId="10451"/>
    <cellStyle name="好_鞍山万科惠斯勒小镇一期5#楼电气工程量清单组价（含甲供材价格） 4 8" xfId="10452"/>
    <cellStyle name="好_鞍山万科惠斯勒小镇一期5#楼电气工程量清单组价（含甲供材价格） 4 9" xfId="10453"/>
    <cellStyle name="好_鞍山万科惠斯勒小镇一期5#楼电气工程量清单组价（含甲供材价格） 4_1.7安装" xfId="10454"/>
    <cellStyle name="好_鞍山万科惠斯勒小镇一期5#楼电气工程量清单组价（含甲供材价格） 4_1.7安装 10" xfId="10455"/>
    <cellStyle name="好_鞍山万科惠斯勒小镇一期5#楼电气工程量清单组价（含甲供材价格） 4_1.7安装 11" xfId="10456"/>
    <cellStyle name="好_鞍山万科惠斯勒小镇一期5#楼电气工程量清单组价（含甲供材价格） 4_1.7安装 12" xfId="10457"/>
    <cellStyle name="好_鞍山万科惠斯勒小镇一期5#楼电气工程量清单组价（含甲供材价格） 4_1.7安装 13" xfId="10458"/>
    <cellStyle name="好_鞍山万科惠斯勒小镇一期5#楼电气工程量清单组价（含甲供材价格） 4_1.7安装 14" xfId="10459"/>
    <cellStyle name="好_鞍山万科惠斯勒小镇一期5#楼电气工程量清单组价（含甲供材价格） 4_1.7安装 15" xfId="10460"/>
    <cellStyle name="好_鞍山万科惠斯勒小镇一期5#楼电气工程量清单组价（含甲供材价格） 4_1.7安装 16" xfId="10461"/>
    <cellStyle name="好_鞍山万科惠斯勒小镇一期5#楼电气工程量清单组价（含甲供材价格） 4_1.7安装 2" xfId="10462"/>
    <cellStyle name="好_鞍山万科惠斯勒小镇一期5#楼电气工程量清单组价（含甲供材价格） 4_1.7安装 3" xfId="10463"/>
    <cellStyle name="好_鞍山万科惠斯勒小镇一期5#楼电气工程量清单组价（含甲供材价格） 4_1.7安装 4" xfId="10464"/>
    <cellStyle name="好_鞍山万科惠斯勒小镇一期5#楼电气工程量清单组价（含甲供材价格） 4_1.7安装 5" xfId="10465"/>
    <cellStyle name="好_鞍山万科惠斯勒小镇一期5#楼电气工程量清单组价（含甲供材价格） 4_1.7安装 6" xfId="10466"/>
    <cellStyle name="好_鞍山万科惠斯勒小镇一期5#楼电气工程量清单组价（含甲供材价格） 4_1.7安装 7" xfId="10467"/>
    <cellStyle name="好_鞍山万科惠斯勒小镇一期5#楼电气工程量清单组价（含甲供材价格） 4_1.7安装 8" xfId="10469"/>
    <cellStyle name="好_鞍山万科惠斯勒小镇一期5#楼电气工程量清单组价（含甲供材价格） 4_1.7安装 9" xfId="10471"/>
    <cellStyle name="好_鞍山万科惠斯勒小镇一期5#楼电气工程量清单组价（含甲供材价格） 4_总包工程清单格式2012.12.25(1.4填写)(指标分析)" xfId="1765"/>
    <cellStyle name="好_鞍山万科惠斯勒小镇一期5#楼电气工程量清单组价（含甲供材价格） 4_总包工程清单格式2012.12.25(1.4填写)(指标分析) 10" xfId="10473"/>
    <cellStyle name="好_鞍山万科惠斯勒小镇一期5#楼电气工程量清单组价（含甲供材价格） 4_总包工程清单格式2012.12.25(1.4填写)(指标分析) 11" xfId="10474"/>
    <cellStyle name="好_鞍山万科惠斯勒小镇一期5#楼电气工程量清单组价（含甲供材价格） 4_总包工程清单格式2012.12.25(1.4填写)(指标分析) 12" xfId="10475"/>
    <cellStyle name="好_鞍山万科惠斯勒小镇一期5#楼电气工程量清单组价（含甲供材价格） 4_总包工程清单格式2012.12.25(1.4填写)(指标分析) 13" xfId="10476"/>
    <cellStyle name="好_鞍山万科惠斯勒小镇一期5#楼电气工程量清单组价（含甲供材价格） 4_总包工程清单格式2012.12.25(1.4填写)(指标分析) 14" xfId="10477"/>
    <cellStyle name="好_鞍山万科惠斯勒小镇一期5#楼电气工程量清单组价（含甲供材价格） 4_总包工程清单格式2012.12.25(1.4填写)(指标分析) 15" xfId="10478"/>
    <cellStyle name="好_鞍山万科惠斯勒小镇一期5#楼电气工程量清单组价（含甲供材价格） 4_总包工程清单格式2012.12.25(1.4填写)(指标分析) 16" xfId="10479"/>
    <cellStyle name="好_鞍山万科惠斯勒小镇一期5#楼电气工程量清单组价（含甲供材价格） 4_总包工程清单格式2012.12.25(1.4填写)(指标分析) 2" xfId="10480"/>
    <cellStyle name="好_鞍山万科惠斯勒小镇一期5#楼电气工程量清单组价（含甲供材价格） 4_总包工程清单格式2012.12.25(1.4填写)(指标分析) 3" xfId="10481"/>
    <cellStyle name="好_鞍山万科惠斯勒小镇一期5#楼电气工程量清单组价（含甲供材价格） 4_总包工程清单格式2012.12.25(1.4填写)(指标分析) 4" xfId="10482"/>
    <cellStyle name="好_鞍山万科惠斯勒小镇一期5#楼电气工程量清单组价（含甲供材价格） 4_总包工程清单格式2012.12.25(1.4填写)(指标分析) 5" xfId="10483"/>
    <cellStyle name="好_鞍山万科惠斯勒小镇一期5#楼电气工程量清单组价（含甲供材价格） 4_总包工程清单格式2012.12.25(1.4填写)(指标分析) 6" xfId="10484"/>
    <cellStyle name="好_鞍山万科惠斯勒小镇一期5#楼电气工程量清单组价（含甲供材价格） 4_总包工程清单格式2012.12.25(1.4填写)(指标分析) 7" xfId="10485"/>
    <cellStyle name="好_鞍山万科惠斯勒小镇一期5#楼电气工程量清单组价（含甲供材价格） 4_总包工程清单格式2012.12.25(1.4填写)(指标分析) 8" xfId="10486"/>
    <cellStyle name="好_鞍山万科惠斯勒小镇一期5#楼电气工程量清单组价（含甲供材价格） 4_总包工程清单格式2012.12.25(1.4填写)(指标分析) 9" xfId="10487"/>
    <cellStyle name="好_鞍山万科惠斯勒小镇一期5#楼电气工程量清单组价（含甲供材价格） 4_总包工程清单格式2012.12.25(1.5土建填写)" xfId="10488"/>
    <cellStyle name="好_鞍山万科惠斯勒小镇一期5#楼电气工程量清单组价（含甲供材价格） 4_总包工程清单格式2012.12.25(1.5土建填写) 10" xfId="10490"/>
    <cellStyle name="好_鞍山万科惠斯勒小镇一期5#楼电气工程量清单组价（含甲供材价格） 4_总包工程清单格式2012.12.25(1.5土建填写) 11" xfId="10492"/>
    <cellStyle name="好_鞍山万科惠斯勒小镇一期5#楼电气工程量清单组价（含甲供材价格） 4_总包工程清单格式2012.12.25(1.5土建填写) 12" xfId="10494"/>
    <cellStyle name="好_鞍山万科惠斯勒小镇一期5#楼电气工程量清单组价（含甲供材价格） 4_总包工程清单格式2012.12.25(1.5土建填写) 13" xfId="10496"/>
    <cellStyle name="好_鞍山万科惠斯勒小镇一期5#楼电气工程量清单组价（含甲供材价格） 4_总包工程清单格式2012.12.25(1.5土建填写) 14" xfId="10498"/>
    <cellStyle name="好_鞍山万科惠斯勒小镇一期5#楼电气工程量清单组价（含甲供材价格） 4_总包工程清单格式2012.12.25(1.5土建填写) 15" xfId="10500"/>
    <cellStyle name="好_鞍山万科惠斯勒小镇一期5#楼电气工程量清单组价（含甲供材价格） 4_总包工程清单格式2012.12.25(1.5土建填写) 16" xfId="10502"/>
    <cellStyle name="好_鞍山万科惠斯勒小镇一期5#楼电气工程量清单组价（含甲供材价格） 4_总包工程清单格式2012.12.25(1.5土建填写) 2" xfId="4253"/>
    <cellStyle name="好_鞍山万科惠斯勒小镇一期5#楼电气工程量清单组价（含甲供材价格） 4_总包工程清单格式2012.12.25(1.5土建填写) 3" xfId="3836"/>
    <cellStyle name="好_鞍山万科惠斯勒小镇一期5#楼电气工程量清单组价（含甲供材价格） 4_总包工程清单格式2012.12.25(1.5土建填写) 4" xfId="3840"/>
    <cellStyle name="好_鞍山万科惠斯勒小镇一期5#楼电气工程量清单组价（含甲供材价格） 4_总包工程清单格式2012.12.25(1.5土建填写) 5" xfId="3844"/>
    <cellStyle name="好_鞍山万科惠斯勒小镇一期5#楼电气工程量清单组价（含甲供材价格） 4_总包工程清单格式2012.12.25(1.5土建填写) 6" xfId="10504"/>
    <cellStyle name="好_鞍山万科惠斯勒小镇一期5#楼电气工程量清单组价（含甲供材价格） 4_总包工程清单格式2012.12.25(1.5土建填写) 7" xfId="10506"/>
    <cellStyle name="好_鞍山万科惠斯勒小镇一期5#楼电气工程量清单组价（含甲供材价格） 4_总包工程清单格式2012.12.25(1.5土建填写) 8" xfId="10508"/>
    <cellStyle name="好_鞍山万科惠斯勒小镇一期5#楼电气工程量清单组价（含甲供材价格） 4_总包工程清单格式2012.12.25(1.5土建填写) 9" xfId="10510"/>
    <cellStyle name="好_鞍山万科惠斯勒小镇一期5#楼电气工程量清单组价（含甲供材价格） 5" xfId="10183"/>
    <cellStyle name="好_鞍山万科惠斯勒小镇一期5#楼电气工程量清单组价（含甲供材价格） 5 10" xfId="10512"/>
    <cellStyle name="好_鞍山万科惠斯勒小镇一期5#楼电气工程量清单组价（含甲供材价格） 5 11" xfId="10513"/>
    <cellStyle name="好_鞍山万科惠斯勒小镇一期5#楼电气工程量清单组价（含甲供材价格） 5 12" xfId="10514"/>
    <cellStyle name="好_鞍山万科惠斯勒小镇一期5#楼电气工程量清单组价（含甲供材价格） 5 13" xfId="10515"/>
    <cellStyle name="好_鞍山万科惠斯勒小镇一期5#楼电气工程量清单组价（含甲供材价格） 5 14" xfId="10516"/>
    <cellStyle name="好_鞍山万科惠斯勒小镇一期5#楼电气工程量清单组价（含甲供材价格） 5 15" xfId="10517"/>
    <cellStyle name="好_鞍山万科惠斯勒小镇一期5#楼电气工程量清单组价（含甲供材价格） 5 16" xfId="10518"/>
    <cellStyle name="好_鞍山万科惠斯勒小镇一期5#楼电气工程量清单组价（含甲供材价格） 5 2" xfId="10519"/>
    <cellStyle name="好_鞍山万科惠斯勒小镇一期5#楼电气工程量清单组价（含甲供材价格） 5 3" xfId="10520"/>
    <cellStyle name="好_鞍山万科惠斯勒小镇一期5#楼电气工程量清单组价（含甲供材价格） 5 4" xfId="10521"/>
    <cellStyle name="好_鞍山万科惠斯勒小镇一期5#楼电气工程量清单组价（含甲供材价格） 5 5" xfId="10522"/>
    <cellStyle name="好_鞍山万科惠斯勒小镇一期5#楼电气工程量清单组价（含甲供材价格） 5 6" xfId="10523"/>
    <cellStyle name="好_鞍山万科惠斯勒小镇一期5#楼电气工程量清单组价（含甲供材价格） 5 7" xfId="10524"/>
    <cellStyle name="好_鞍山万科惠斯勒小镇一期5#楼电气工程量清单组价（含甲供材价格） 5 8" xfId="10525"/>
    <cellStyle name="好_鞍山万科惠斯勒小镇一期5#楼电气工程量清单组价（含甲供材价格） 5 9" xfId="10526"/>
    <cellStyle name="好_鞍山万科惠斯勒小镇一期5#楼电气工程量清单组价（含甲供材价格） 5_1.7安装" xfId="10527"/>
    <cellStyle name="好_鞍山万科惠斯勒小镇一期5#楼电气工程量清单组价（含甲供材价格） 5_1.7安装 10" xfId="10528"/>
    <cellStyle name="好_鞍山万科惠斯勒小镇一期5#楼电气工程量清单组价（含甲供材价格） 5_1.7安装 11" xfId="10531"/>
    <cellStyle name="好_鞍山万科惠斯勒小镇一期5#楼电气工程量清单组价（含甲供材价格） 5_1.7安装 12" xfId="10534"/>
    <cellStyle name="好_鞍山万科惠斯勒小镇一期5#楼电气工程量清单组价（含甲供材价格） 5_1.7安装 13" xfId="10536"/>
    <cellStyle name="好_鞍山万科惠斯勒小镇一期5#楼电气工程量清单组价（含甲供材价格） 5_1.7安装 14" xfId="10538"/>
    <cellStyle name="好_鞍山万科惠斯勒小镇一期5#楼电气工程量清单组价（含甲供材价格） 5_1.7安装 15" xfId="10539"/>
    <cellStyle name="好_鞍山万科惠斯勒小镇一期5#楼电气工程量清单组价（含甲供材价格） 5_1.7安装 16" xfId="10540"/>
    <cellStyle name="好_鞍山万科惠斯勒小镇一期5#楼电气工程量清单组价（含甲供材价格） 5_1.7安装 2" xfId="2685"/>
    <cellStyle name="好_鞍山万科惠斯勒小镇一期5#楼电气工程量清单组价（含甲供材价格） 5_1.7安装 3" xfId="10541"/>
    <cellStyle name="好_鞍山万科惠斯勒小镇一期5#楼电气工程量清单组价（含甲供材价格） 5_1.7安装 4" xfId="10543"/>
    <cellStyle name="好_鞍山万科惠斯勒小镇一期5#楼电气工程量清单组价（含甲供材价格） 5_1.7安装 5" xfId="10545"/>
    <cellStyle name="好_鞍山万科惠斯勒小镇一期5#楼电气工程量清单组价（含甲供材价格） 5_1.7安装 6" xfId="10279"/>
    <cellStyle name="好_鞍山万科惠斯勒小镇一期5#楼电气工程量清单组价（含甲供材价格） 5_1.7安装 7" xfId="10547"/>
    <cellStyle name="好_鞍山万科惠斯勒小镇一期5#楼电气工程量清单组价（含甲供材价格） 5_1.7安装 8" xfId="4754"/>
    <cellStyle name="好_鞍山万科惠斯勒小镇一期5#楼电气工程量清单组价（含甲供材价格） 5_1.7安装 9" xfId="10549"/>
    <cellStyle name="好_鞍山万科惠斯勒小镇一期5#楼电气工程量清单组价（含甲供材价格） 5_总包工程清单格式2012.12.25(1.4填写)(指标分析)" xfId="10550"/>
    <cellStyle name="好_鞍山万科惠斯勒小镇一期5#楼电气工程量清单组价（含甲供材价格） 5_总包工程清单格式2012.12.25(1.4填写)(指标分析) 10" xfId="10551"/>
    <cellStyle name="好_鞍山万科惠斯勒小镇一期5#楼电气工程量清单组价（含甲供材价格） 5_总包工程清单格式2012.12.25(1.4填写)(指标分析) 11" xfId="10552"/>
    <cellStyle name="好_鞍山万科惠斯勒小镇一期5#楼电气工程量清单组价（含甲供材价格） 5_总包工程清单格式2012.12.25(1.4填写)(指标分析) 12" xfId="10553"/>
    <cellStyle name="好_鞍山万科惠斯勒小镇一期5#楼电气工程量清单组价（含甲供材价格） 5_总包工程清单格式2012.12.25(1.4填写)(指标分析) 13" xfId="10554"/>
    <cellStyle name="好_鞍山万科惠斯勒小镇一期5#楼电气工程量清单组价（含甲供材价格） 5_总包工程清单格式2012.12.25(1.4填写)(指标分析) 14" xfId="10555"/>
    <cellStyle name="好_鞍山万科惠斯勒小镇一期5#楼电气工程量清单组价（含甲供材价格） 5_总包工程清单格式2012.12.25(1.4填写)(指标分析) 15" xfId="10556"/>
    <cellStyle name="好_鞍山万科惠斯勒小镇一期5#楼电气工程量清单组价（含甲供材价格） 5_总包工程清单格式2012.12.25(1.4填写)(指标分析) 16" xfId="10557"/>
    <cellStyle name="好_鞍山万科惠斯勒小镇一期5#楼电气工程量清单组价（含甲供材价格） 5_总包工程清单格式2012.12.25(1.4填写)(指标分析) 2" xfId="10558"/>
    <cellStyle name="好_鞍山万科惠斯勒小镇一期5#楼电气工程量清单组价（含甲供材价格） 5_总包工程清单格式2012.12.25(1.4填写)(指标分析) 3" xfId="10560"/>
    <cellStyle name="好_鞍山万科惠斯勒小镇一期5#楼电气工程量清单组价（含甲供材价格） 5_总包工程清单格式2012.12.25(1.4填写)(指标分析) 4" xfId="3686"/>
    <cellStyle name="好_鞍山万科惠斯勒小镇一期5#楼电气工程量清单组价（含甲供材价格） 5_总包工程清单格式2012.12.25(1.4填写)(指标分析) 5" xfId="3690"/>
    <cellStyle name="好_鞍山万科惠斯勒小镇一期5#楼电气工程量清单组价（含甲供材价格） 5_总包工程清单格式2012.12.25(1.4填写)(指标分析) 6" xfId="3694"/>
    <cellStyle name="好_鞍山万科惠斯勒小镇一期5#楼电气工程量清单组价（含甲供材价格） 5_总包工程清单格式2012.12.25(1.4填写)(指标分析) 7" xfId="10562"/>
    <cellStyle name="好_鞍山万科惠斯勒小镇一期5#楼电气工程量清单组价（含甲供材价格） 5_总包工程清单格式2012.12.25(1.4填写)(指标分析) 8" xfId="10564"/>
    <cellStyle name="好_鞍山万科惠斯勒小镇一期5#楼电气工程量清单组价（含甲供材价格） 5_总包工程清单格式2012.12.25(1.4填写)(指标分析) 9" xfId="10566"/>
    <cellStyle name="好_鞍山万科惠斯勒小镇一期5#楼电气工程量清单组价（含甲供材价格） 5_总包工程清单格式2012.12.25(1.5土建填写)" xfId="10568"/>
    <cellStyle name="好_鞍山万科惠斯勒小镇一期5#楼电气工程量清单组价（含甲供材价格） 5_总包工程清单格式2012.12.25(1.5土建填写) 10" xfId="10569"/>
    <cellStyle name="好_鞍山万科惠斯勒小镇一期5#楼电气工程量清单组价（含甲供材价格） 5_总包工程清单格式2012.12.25(1.5土建填写) 11" xfId="10570"/>
    <cellStyle name="好_鞍山万科惠斯勒小镇一期5#楼电气工程量清单组价（含甲供材价格） 5_总包工程清单格式2012.12.25(1.5土建填写) 12" xfId="10571"/>
    <cellStyle name="好_鞍山万科惠斯勒小镇一期5#楼电气工程量清单组价（含甲供材价格） 5_总包工程清单格式2012.12.25(1.5土建填写) 13" xfId="10572"/>
    <cellStyle name="好_鞍山万科惠斯勒小镇一期5#楼电气工程量清单组价（含甲供材价格） 5_总包工程清单格式2012.12.25(1.5土建填写) 14" xfId="10573"/>
    <cellStyle name="好_鞍山万科惠斯勒小镇一期5#楼电气工程量清单组价（含甲供材价格） 5_总包工程清单格式2012.12.25(1.5土建填写) 15" xfId="10574"/>
    <cellStyle name="好_鞍山万科惠斯勒小镇一期5#楼电气工程量清单组价（含甲供材价格） 5_总包工程清单格式2012.12.25(1.5土建填写) 16" xfId="10575"/>
    <cellStyle name="好_鞍山万科惠斯勒小镇一期5#楼电气工程量清单组价（含甲供材价格） 5_总包工程清单格式2012.12.25(1.5土建填写) 2" xfId="10576"/>
    <cellStyle name="好_鞍山万科惠斯勒小镇一期5#楼电气工程量清单组价（含甲供材价格） 5_总包工程清单格式2012.12.25(1.5土建填写) 3" xfId="10577"/>
    <cellStyle name="好_鞍山万科惠斯勒小镇一期5#楼电气工程量清单组价（含甲供材价格） 5_总包工程清单格式2012.12.25(1.5土建填写) 4" xfId="10579"/>
    <cellStyle name="好_鞍山万科惠斯勒小镇一期5#楼电气工程量清单组价（含甲供材价格） 5_总包工程清单格式2012.12.25(1.5土建填写) 5" xfId="10581"/>
    <cellStyle name="好_鞍山万科惠斯勒小镇一期5#楼电气工程量清单组价（含甲供材价格） 5_总包工程清单格式2012.12.25(1.5土建填写) 6" xfId="10583"/>
    <cellStyle name="好_鞍山万科惠斯勒小镇一期5#楼电气工程量清单组价（含甲供材价格） 5_总包工程清单格式2012.12.25(1.5土建填写) 7" xfId="10585"/>
    <cellStyle name="好_鞍山万科惠斯勒小镇一期5#楼电气工程量清单组价（含甲供材价格） 5_总包工程清单格式2012.12.25(1.5土建填写) 8" xfId="10587"/>
    <cellStyle name="好_鞍山万科惠斯勒小镇一期5#楼电气工程量清单组价（含甲供材价格） 5_总包工程清单格式2012.12.25(1.5土建填写) 9" xfId="10589"/>
    <cellStyle name="好_鞍山万科惠斯勒小镇一期5#楼电气工程量清单组价（含甲供材价格） 6" xfId="10185"/>
    <cellStyle name="好_鞍山万科惠斯勒小镇一期5#楼电气工程量清单组价（含甲供材价格） 6 10" xfId="10591"/>
    <cellStyle name="好_鞍山万科惠斯勒小镇一期5#楼电气工程量清单组价（含甲供材价格） 6 11" xfId="10592"/>
    <cellStyle name="好_鞍山万科惠斯勒小镇一期5#楼电气工程量清单组价（含甲供材价格） 6 12" xfId="10593"/>
    <cellStyle name="好_鞍山万科惠斯勒小镇一期5#楼电气工程量清单组价（含甲供材价格） 6 13" xfId="10594"/>
    <cellStyle name="好_鞍山万科惠斯勒小镇一期5#楼电气工程量清单组价（含甲供材价格） 6 14" xfId="10595"/>
    <cellStyle name="好_鞍山万科惠斯勒小镇一期5#楼电气工程量清单组价（含甲供材价格） 6 15" xfId="10596"/>
    <cellStyle name="好_鞍山万科惠斯勒小镇一期5#楼电气工程量清单组价（含甲供材价格） 6 16" xfId="10597"/>
    <cellStyle name="好_鞍山万科惠斯勒小镇一期5#楼电气工程量清单组价（含甲供材价格） 6 2" xfId="10598"/>
    <cellStyle name="好_鞍山万科惠斯勒小镇一期5#楼电气工程量清单组价（含甲供材价格） 6 3" xfId="10599"/>
    <cellStyle name="好_鞍山万科惠斯勒小镇一期5#楼电气工程量清单组价（含甲供材价格） 6 4" xfId="10600"/>
    <cellStyle name="好_鞍山万科惠斯勒小镇一期5#楼电气工程量清单组价（含甲供材价格） 6 5" xfId="10602"/>
    <cellStyle name="好_鞍山万科惠斯勒小镇一期5#楼电气工程量清单组价（含甲供材价格） 6 6" xfId="10603"/>
    <cellStyle name="好_鞍山万科惠斯勒小镇一期5#楼电气工程量清单组价（含甲供材价格） 6 7" xfId="10604"/>
    <cellStyle name="好_鞍山万科惠斯勒小镇一期5#楼电气工程量清单组价（含甲供材价格） 6 8" xfId="10605"/>
    <cellStyle name="好_鞍山万科惠斯勒小镇一期5#楼电气工程量清单组价（含甲供材价格） 6 9" xfId="10606"/>
    <cellStyle name="好_鞍山万科惠斯勒小镇一期5#楼电气工程量清单组价（含甲供材价格） 6_1.7安装" xfId="10607"/>
    <cellStyle name="好_鞍山万科惠斯勒小镇一期5#楼电气工程量清单组价（含甲供材价格） 6_1.7安装 10" xfId="7634"/>
    <cellStyle name="好_鞍山万科惠斯勒小镇一期5#楼电气工程量清单组价（含甲供材价格） 6_1.7安装 11" xfId="7637"/>
    <cellStyle name="好_鞍山万科惠斯勒小镇一期5#楼电气工程量清单组价（含甲供材价格） 6_1.7安装 12" xfId="3904"/>
    <cellStyle name="好_鞍山万科惠斯勒小镇一期5#楼电气工程量清单组价（含甲供材价格） 6_1.7安装 13" xfId="3914"/>
    <cellStyle name="好_鞍山万科惠斯勒小镇一期5#楼电气工程量清单组价（含甲供材价格） 6_1.7安装 14" xfId="3921"/>
    <cellStyle name="好_鞍山万科惠斯勒小镇一期5#楼电气工程量清单组价（含甲供材价格） 6_1.7安装 15" xfId="3928"/>
    <cellStyle name="好_鞍山万科惠斯勒小镇一期5#楼电气工程量清单组价（含甲供材价格） 6_1.7安装 16" xfId="3935"/>
    <cellStyle name="好_鞍山万科惠斯勒小镇一期5#楼电气工程量清单组价（含甲供材价格） 6_1.7安装 2" xfId="793"/>
    <cellStyle name="好_鞍山万科惠斯勒小镇一期5#楼电气工程量清单组价（含甲供材价格） 6_1.7安装 3" xfId="10609"/>
    <cellStyle name="好_鞍山万科惠斯勒小镇一期5#楼电气工程量清单组价（含甲供材价格） 6_1.7安装 4" xfId="5011"/>
    <cellStyle name="好_鞍山万科惠斯勒小镇一期5#楼电气工程量清单组价（含甲供材价格） 6_1.7安装 5" xfId="10610"/>
    <cellStyle name="好_鞍山万科惠斯勒小镇一期5#楼电气工程量清单组价（含甲供材价格） 6_1.7安装 6" xfId="10611"/>
    <cellStyle name="好_鞍山万科惠斯勒小镇一期5#楼电气工程量清单组价（含甲供材价格） 6_1.7安装 7" xfId="10612"/>
    <cellStyle name="好_鞍山万科惠斯勒小镇一期5#楼电气工程量清单组价（含甲供材价格） 6_1.7安装 8" xfId="10613"/>
    <cellStyle name="好_鞍山万科惠斯勒小镇一期5#楼电气工程量清单组价（含甲供材价格） 6_1.7安装 9" xfId="5737"/>
    <cellStyle name="好_鞍山万科惠斯勒小镇一期5#楼电气工程量清单组价（含甲供材价格） 6_总包工程清单格式2012.12.25(1.4填写)(指标分析)" xfId="10614"/>
    <cellStyle name="好_鞍山万科惠斯勒小镇一期5#楼电气工程量清单组价（含甲供材价格） 6_总包工程清单格式2012.12.25(1.4填写)(指标分析) 10" xfId="1670"/>
    <cellStyle name="好_鞍山万科惠斯勒小镇一期5#楼电气工程量清单组价（含甲供材价格） 6_总包工程清单格式2012.12.25(1.4填写)(指标分析) 11" xfId="1676"/>
    <cellStyle name="好_鞍山万科惠斯勒小镇一期5#楼电气工程量清单组价（含甲供材价格） 6_总包工程清单格式2012.12.25(1.4填写)(指标分析) 12" xfId="1683"/>
    <cellStyle name="好_鞍山万科惠斯勒小镇一期5#楼电气工程量清单组价（含甲供材价格） 6_总包工程清单格式2012.12.25(1.4填写)(指标分析) 13" xfId="1692"/>
    <cellStyle name="好_鞍山万科惠斯勒小镇一期5#楼电气工程量清单组价（含甲供材价格） 6_总包工程清单格式2012.12.25(1.4填写)(指标分析) 14" xfId="1699"/>
    <cellStyle name="好_鞍山万科惠斯勒小镇一期5#楼电气工程量清单组价（含甲供材价格） 6_总包工程清单格式2012.12.25(1.4填写)(指标分析) 15" xfId="1718"/>
    <cellStyle name="好_鞍山万科惠斯勒小镇一期5#楼电气工程量清单组价（含甲供材价格） 6_总包工程清单格式2012.12.25(1.4填写)(指标分析) 16" xfId="1722"/>
    <cellStyle name="好_鞍山万科惠斯勒小镇一期5#楼电气工程量清单组价（含甲供材价格） 6_总包工程清单格式2012.12.25(1.4填写)(指标分析) 2" xfId="10615"/>
    <cellStyle name="好_鞍山万科惠斯勒小镇一期5#楼电气工程量清单组价（含甲供材价格） 6_总包工程清单格式2012.12.25(1.4填写)(指标分析) 3" xfId="10616"/>
    <cellStyle name="好_鞍山万科惠斯勒小镇一期5#楼电气工程量清单组价（含甲供材价格） 6_总包工程清单格式2012.12.25(1.4填写)(指标分析) 4" xfId="10617"/>
    <cellStyle name="好_鞍山万科惠斯勒小镇一期5#楼电气工程量清单组价（含甲供材价格） 6_总包工程清单格式2012.12.25(1.4填写)(指标分析) 5" xfId="10618"/>
    <cellStyle name="好_鞍山万科惠斯勒小镇一期5#楼电气工程量清单组价（含甲供材价格） 6_总包工程清单格式2012.12.25(1.4填写)(指标分析) 6" xfId="10619"/>
    <cellStyle name="好_鞍山万科惠斯勒小镇一期5#楼电气工程量清单组价（含甲供材价格） 6_总包工程清单格式2012.12.25(1.4填写)(指标分析) 7" xfId="10620"/>
    <cellStyle name="好_鞍山万科惠斯勒小镇一期5#楼电气工程量清单组价（含甲供材价格） 6_总包工程清单格式2012.12.25(1.4填写)(指标分析) 8" xfId="10621"/>
    <cellStyle name="好_鞍山万科惠斯勒小镇一期5#楼电气工程量清单组价（含甲供材价格） 6_总包工程清单格式2012.12.25(1.4填写)(指标分析) 9" xfId="10622"/>
    <cellStyle name="好_鞍山万科惠斯勒小镇一期5#楼电气工程量清单组价（含甲供材价格） 6_总包工程清单格式2012.12.25(1.5土建填写)" xfId="10623"/>
    <cellStyle name="好_鞍山万科惠斯勒小镇一期5#楼电气工程量清单组价（含甲供材价格） 6_总包工程清单格式2012.12.25(1.5土建填写) 10" xfId="10624"/>
    <cellStyle name="好_鞍山万科惠斯勒小镇一期5#楼电气工程量清单组价（含甲供材价格） 6_总包工程清单格式2012.12.25(1.5土建填写) 11" xfId="10625"/>
    <cellStyle name="好_鞍山万科惠斯勒小镇一期5#楼电气工程量清单组价（含甲供材价格） 6_总包工程清单格式2012.12.25(1.5土建填写) 12" xfId="10626"/>
    <cellStyle name="好_鞍山万科惠斯勒小镇一期5#楼电气工程量清单组价（含甲供材价格） 6_总包工程清单格式2012.12.25(1.5土建填写) 13" xfId="10627"/>
    <cellStyle name="好_鞍山万科惠斯勒小镇一期5#楼电气工程量清单组价（含甲供材价格） 6_总包工程清单格式2012.12.25(1.5土建填写) 14" xfId="10628"/>
    <cellStyle name="好_鞍山万科惠斯勒小镇一期5#楼电气工程量清单组价（含甲供材价格） 6_总包工程清单格式2012.12.25(1.5土建填写) 15" xfId="10629"/>
    <cellStyle name="好_鞍山万科惠斯勒小镇一期5#楼电气工程量清单组价（含甲供材价格） 6_总包工程清单格式2012.12.25(1.5土建填写) 16" xfId="10630"/>
    <cellStyle name="好_鞍山万科惠斯勒小镇一期5#楼电气工程量清单组价（含甲供材价格） 6_总包工程清单格式2012.12.25(1.5土建填写) 2" xfId="10631"/>
    <cellStyle name="好_鞍山万科惠斯勒小镇一期5#楼电气工程量清单组价（含甲供材价格） 6_总包工程清单格式2012.12.25(1.5土建填写) 3" xfId="10632"/>
    <cellStyle name="好_鞍山万科惠斯勒小镇一期5#楼电气工程量清单组价（含甲供材价格） 6_总包工程清单格式2012.12.25(1.5土建填写) 4" xfId="10633"/>
    <cellStyle name="好_鞍山万科惠斯勒小镇一期5#楼电气工程量清单组价（含甲供材价格） 6_总包工程清单格式2012.12.25(1.5土建填写) 5" xfId="10634"/>
    <cellStyle name="好_鞍山万科惠斯勒小镇一期5#楼电气工程量清单组价（含甲供材价格） 6_总包工程清单格式2012.12.25(1.5土建填写) 6" xfId="2559"/>
    <cellStyle name="好_鞍山万科惠斯勒小镇一期5#楼电气工程量清单组价（含甲供材价格） 6_总包工程清单格式2012.12.25(1.5土建填写) 7" xfId="2561"/>
    <cellStyle name="好_鞍山万科惠斯勒小镇一期5#楼电气工程量清单组价（含甲供材价格） 6_总包工程清单格式2012.12.25(1.5土建填写) 8" xfId="2566"/>
    <cellStyle name="好_鞍山万科惠斯勒小镇一期5#楼电气工程量清单组价（含甲供材价格） 6_总包工程清单格式2012.12.25(1.5土建填写) 9" xfId="10635"/>
    <cellStyle name="好_鞍山万科惠斯勒小镇一期5#楼电气工程量清单组价（含甲供材价格） 7" xfId="10187"/>
    <cellStyle name="好_鞍山万科惠斯勒小镇一期5#楼电气工程量清单组价（含甲供材价格） 8" xfId="10189"/>
    <cellStyle name="好_鞍山万科惠斯勒小镇一期5#楼电气工程量清单组价（含甲供材价格） 9" xfId="10636"/>
    <cellStyle name="好_鞍山万科惠斯勒小镇一期5#楼电气工程量清单组价（户内部分含甲供材价格）" xfId="10637"/>
    <cellStyle name="好_鞍山万科惠斯勒小镇一期5#楼电气工程量清单组价（户内部分含甲供材价格） 10" xfId="10638"/>
    <cellStyle name="好_鞍山万科惠斯勒小镇一期5#楼电气工程量清单组价（户内部分含甲供材价格） 11" xfId="10639"/>
    <cellStyle name="好_鞍山万科惠斯勒小镇一期5#楼电气工程量清单组价（户内部分含甲供材价格） 12" xfId="10640"/>
    <cellStyle name="好_鞍山万科惠斯勒小镇一期5#楼电气工程量清单组价（户内部分含甲供材价格） 13" xfId="10641"/>
    <cellStyle name="好_鞍山万科惠斯勒小镇一期5#楼电气工程量清单组价（户内部分含甲供材价格） 14" xfId="10642"/>
    <cellStyle name="好_鞍山万科惠斯勒小镇一期5#楼电气工程量清单组价（户内部分含甲供材价格） 15" xfId="10643"/>
    <cellStyle name="好_鞍山万科惠斯勒小镇一期5#楼电气工程量清单组价（户内部分含甲供材价格） 16" xfId="10645"/>
    <cellStyle name="好_鞍山万科惠斯勒小镇一期5#楼电气工程量清单组价（户内部分含甲供材价格） 17" xfId="10647"/>
    <cellStyle name="好_鞍山万科惠斯勒小镇一期5#楼电气工程量清单组价（户内部分含甲供材价格） 18" xfId="10648"/>
    <cellStyle name="好_鞍山万科惠斯勒小镇一期5#楼电气工程量清单组价（户内部分含甲供材价格） 19" xfId="750"/>
    <cellStyle name="好_鞍山万科惠斯勒小镇一期5#楼电气工程量清单组价（户内部分含甲供材价格） 2" xfId="10649"/>
    <cellStyle name="好_鞍山万科惠斯勒小镇一期5#楼电气工程量清单组价（户内部分含甲供材价格） 2 10" xfId="10578"/>
    <cellStyle name="好_鞍山万科惠斯勒小镇一期5#楼电气工程量清单组价（户内部分含甲供材价格） 2 11" xfId="10580"/>
    <cellStyle name="好_鞍山万科惠斯勒小镇一期5#楼电气工程量清单组价（户内部分含甲供材价格） 2 12" xfId="10582"/>
    <cellStyle name="好_鞍山万科惠斯勒小镇一期5#楼电气工程量清单组价（户内部分含甲供材价格） 2 13" xfId="10584"/>
    <cellStyle name="好_鞍山万科惠斯勒小镇一期5#楼电气工程量清单组价（户内部分含甲供材价格） 2 14" xfId="10586"/>
    <cellStyle name="好_鞍山万科惠斯勒小镇一期5#楼电气工程量清单组价（户内部分含甲供材价格） 2 15" xfId="10588"/>
    <cellStyle name="好_鞍山万科惠斯勒小镇一期5#楼电气工程量清单组价（户内部分含甲供材价格） 2 16" xfId="10590"/>
    <cellStyle name="好_鞍山万科惠斯勒小镇一期5#楼电气工程量清单组价（户内部分含甲供材价格） 2 2" xfId="10650"/>
    <cellStyle name="好_鞍山万科惠斯勒小镇一期5#楼电气工程量清单组价（户内部分含甲供材价格） 2 3" xfId="10651"/>
    <cellStyle name="好_鞍山万科惠斯勒小镇一期5#楼电气工程量清单组价（户内部分含甲供材价格） 2 4" xfId="10652"/>
    <cellStyle name="好_鞍山万科惠斯勒小镇一期5#楼电气工程量清单组价（户内部分含甲供材价格） 2 5" xfId="10653"/>
    <cellStyle name="好_鞍山万科惠斯勒小镇一期5#楼电气工程量清单组价（户内部分含甲供材价格） 2 6" xfId="10654"/>
    <cellStyle name="好_鞍山万科惠斯勒小镇一期5#楼电气工程量清单组价（户内部分含甲供材价格） 2 7" xfId="10655"/>
    <cellStyle name="好_鞍山万科惠斯勒小镇一期5#楼电气工程量清单组价（户内部分含甲供材价格） 2 8" xfId="10656"/>
    <cellStyle name="好_鞍山万科惠斯勒小镇一期5#楼电气工程量清单组价（户内部分含甲供材价格） 2 9" xfId="10657"/>
    <cellStyle name="好_鞍山万科惠斯勒小镇一期5#楼电气工程量清单组价（户内部分含甲供材价格） 2_1.7安装" xfId="10660"/>
    <cellStyle name="好_鞍山万科惠斯勒小镇一期5#楼电气工程量清单组价（户内部分含甲供材价格） 2_1.7安装 10" xfId="10661"/>
    <cellStyle name="好_鞍山万科惠斯勒小镇一期5#楼电气工程量清单组价（户内部分含甲供材价格） 2_1.7安装 11" xfId="10662"/>
    <cellStyle name="好_鞍山万科惠斯勒小镇一期5#楼电气工程量清单组价（户内部分含甲供材价格） 2_1.7安装 12" xfId="10663"/>
    <cellStyle name="好_鞍山万科惠斯勒小镇一期5#楼电气工程量清单组价（户内部分含甲供材价格） 2_1.7安装 13" xfId="10664"/>
    <cellStyle name="好_鞍山万科惠斯勒小镇一期5#楼电气工程量清单组价（户内部分含甲供材价格） 2_1.7安装 14" xfId="10666"/>
    <cellStyle name="好_鞍山万科惠斯勒小镇一期5#楼电气工程量清单组价（户内部分含甲供材价格） 2_1.7安装 15" xfId="10668"/>
    <cellStyle name="好_鞍山万科惠斯勒小镇一期5#楼电气工程量清单组价（户内部分含甲供材价格） 2_1.7安装 16" xfId="3701"/>
    <cellStyle name="好_鞍山万科惠斯勒小镇一期5#楼电气工程量清单组价（户内部分含甲供材价格） 2_1.7安装 2" xfId="10670"/>
    <cellStyle name="好_鞍山万科惠斯勒小镇一期5#楼电气工程量清单组价（户内部分含甲供材价格） 2_1.7安装 3" xfId="10671"/>
    <cellStyle name="好_鞍山万科惠斯勒小镇一期5#楼电气工程量清单组价（户内部分含甲供材价格） 2_1.7安装 4" xfId="10672"/>
    <cellStyle name="好_鞍山万科惠斯勒小镇一期5#楼电气工程量清单组价（户内部分含甲供材价格） 2_1.7安装 5" xfId="10673"/>
    <cellStyle name="好_鞍山万科惠斯勒小镇一期5#楼电气工程量清单组价（户内部分含甲供材价格） 2_1.7安装 6" xfId="10674"/>
    <cellStyle name="好_鞍山万科惠斯勒小镇一期5#楼电气工程量清单组价（户内部分含甲供材价格） 2_1.7安装 7" xfId="10675"/>
    <cellStyle name="好_鞍山万科惠斯勒小镇一期5#楼电气工程量清单组价（户内部分含甲供材价格） 2_1.7安装 8" xfId="10676"/>
    <cellStyle name="好_鞍山万科惠斯勒小镇一期5#楼电气工程量清单组价（户内部分含甲供材价格） 2_1.7安装 9" xfId="10677"/>
    <cellStyle name="好_鞍山万科惠斯勒小镇一期5#楼电气工程量清单组价（户内部分含甲供材价格） 2_总包工程清单格式2012.12.25(1.4填写)(指标分析)" xfId="10678"/>
    <cellStyle name="好_鞍山万科惠斯勒小镇一期5#楼电气工程量清单组价（户内部分含甲供材价格） 2_总包工程清单格式2012.12.25(1.4填写)(指标分析) 10" xfId="10681"/>
    <cellStyle name="好_鞍山万科惠斯勒小镇一期5#楼电气工程量清单组价（户内部分含甲供材价格） 2_总包工程清单格式2012.12.25(1.4填写)(指标分析) 11" xfId="10682"/>
    <cellStyle name="好_鞍山万科惠斯勒小镇一期5#楼电气工程量清单组价（户内部分含甲供材价格） 2_总包工程清单格式2012.12.25(1.4填写)(指标分析) 12" xfId="10683"/>
    <cellStyle name="好_鞍山万科惠斯勒小镇一期5#楼电气工程量清单组价（户内部分含甲供材价格） 2_总包工程清单格式2012.12.25(1.4填写)(指标分析) 13" xfId="10684"/>
    <cellStyle name="好_鞍山万科惠斯勒小镇一期5#楼电气工程量清单组价（户内部分含甲供材价格） 2_总包工程清单格式2012.12.25(1.4填写)(指标分析) 14" xfId="10685"/>
    <cellStyle name="好_鞍山万科惠斯勒小镇一期5#楼电气工程量清单组价（户内部分含甲供材价格） 2_总包工程清单格式2012.12.25(1.4填写)(指标分析) 15" xfId="10686"/>
    <cellStyle name="好_鞍山万科惠斯勒小镇一期5#楼电气工程量清单组价（户内部分含甲供材价格） 2_总包工程清单格式2012.12.25(1.4填写)(指标分析) 16" xfId="10687"/>
    <cellStyle name="好_鞍山万科惠斯勒小镇一期5#楼电气工程量清单组价（户内部分含甲供材价格） 2_总包工程清单格式2012.12.25(1.4填写)(指标分析) 2" xfId="652"/>
    <cellStyle name="好_鞍山万科惠斯勒小镇一期5#楼电气工程量清单组价（户内部分含甲供材价格） 2_总包工程清单格式2012.12.25(1.4填写)(指标分析) 3" xfId="10688"/>
    <cellStyle name="好_鞍山万科惠斯勒小镇一期5#楼电气工程量清单组价（户内部分含甲供材价格） 2_总包工程清单格式2012.12.25(1.4填写)(指标分析) 4" xfId="10689"/>
    <cellStyle name="好_鞍山万科惠斯勒小镇一期5#楼电气工程量清单组价（户内部分含甲供材价格） 2_总包工程清单格式2012.12.25(1.4填写)(指标分析) 5" xfId="10690"/>
    <cellStyle name="好_鞍山万科惠斯勒小镇一期5#楼电气工程量清单组价（户内部分含甲供材价格） 2_总包工程清单格式2012.12.25(1.4填写)(指标分析) 6" xfId="10692"/>
    <cellStyle name="好_鞍山万科惠斯勒小镇一期5#楼电气工程量清单组价（户内部分含甲供材价格） 2_总包工程清单格式2012.12.25(1.4填写)(指标分析) 7" xfId="10694"/>
    <cellStyle name="好_鞍山万科惠斯勒小镇一期5#楼电气工程量清单组价（户内部分含甲供材价格） 2_总包工程清单格式2012.12.25(1.4填写)(指标分析) 8" xfId="10696"/>
    <cellStyle name="好_鞍山万科惠斯勒小镇一期5#楼电气工程量清单组价（户内部分含甲供材价格） 2_总包工程清单格式2012.12.25(1.4填写)(指标分析) 9" xfId="10697"/>
    <cellStyle name="好_鞍山万科惠斯勒小镇一期5#楼电气工程量清单组价（户内部分含甲供材价格） 2_总包工程清单格式2012.12.25(1.5土建填写)" xfId="10698"/>
    <cellStyle name="好_鞍山万科惠斯勒小镇一期5#楼电气工程量清单组价（户内部分含甲供材价格） 2_总包工程清单格式2012.12.25(1.5土建填写) 10" xfId="10699"/>
    <cellStyle name="好_鞍山万科惠斯勒小镇一期5#楼电气工程量清单组价（户内部分含甲供材价格） 2_总包工程清单格式2012.12.25(1.5土建填写) 11" xfId="10700"/>
    <cellStyle name="好_鞍山万科惠斯勒小镇一期5#楼电气工程量清单组价（户内部分含甲供材价格） 2_总包工程清单格式2012.12.25(1.5土建填写) 12" xfId="10701"/>
    <cellStyle name="好_鞍山万科惠斯勒小镇一期5#楼电气工程量清单组价（户内部分含甲供材价格） 2_总包工程清单格式2012.12.25(1.5土建填写) 13" xfId="10702"/>
    <cellStyle name="好_鞍山万科惠斯勒小镇一期5#楼电气工程量清单组价（户内部分含甲供材价格） 2_总包工程清单格式2012.12.25(1.5土建填写) 14" xfId="10703"/>
    <cellStyle name="好_鞍山万科惠斯勒小镇一期5#楼电气工程量清单组价（户内部分含甲供材价格） 2_总包工程清单格式2012.12.25(1.5土建填写) 15" xfId="10704"/>
    <cellStyle name="好_鞍山万科惠斯勒小镇一期5#楼电气工程量清单组价（户内部分含甲供材价格） 2_总包工程清单格式2012.12.25(1.5土建填写) 16" xfId="10707"/>
    <cellStyle name="好_鞍山万科惠斯勒小镇一期5#楼电气工程量清单组价（户内部分含甲供材价格） 2_总包工程清单格式2012.12.25(1.5土建填写) 2" xfId="8387"/>
    <cellStyle name="好_鞍山万科惠斯勒小镇一期5#楼电气工程量清单组价（户内部分含甲供材价格） 2_总包工程清单格式2012.12.25(1.5土建填写) 3" xfId="8389"/>
    <cellStyle name="好_鞍山万科惠斯勒小镇一期5#楼电气工程量清单组价（户内部分含甲供材价格） 2_总包工程清单格式2012.12.25(1.5土建填写) 4" xfId="8393"/>
    <cellStyle name="好_鞍山万科惠斯勒小镇一期5#楼电气工程量清单组价（户内部分含甲供材价格） 2_总包工程清单格式2012.12.25(1.5土建填写) 5" xfId="10710"/>
    <cellStyle name="好_鞍山万科惠斯勒小镇一期5#楼电气工程量清单组价（户内部分含甲供材价格） 2_总包工程清单格式2012.12.25(1.5土建填写) 6" xfId="10713"/>
    <cellStyle name="好_鞍山万科惠斯勒小镇一期5#楼电气工程量清单组价（户内部分含甲供材价格） 2_总包工程清单格式2012.12.25(1.5土建填写) 7" xfId="10716"/>
    <cellStyle name="好_鞍山万科惠斯勒小镇一期5#楼电气工程量清单组价（户内部分含甲供材价格） 2_总包工程清单格式2012.12.25(1.5土建填写) 8" xfId="10719"/>
    <cellStyle name="好_鞍山万科惠斯勒小镇一期5#楼电气工程量清单组价（户内部分含甲供材价格） 2_总包工程清单格式2012.12.25(1.5土建填写) 9" xfId="10722"/>
    <cellStyle name="好_鞍山万科惠斯勒小镇一期5#楼电气工程量清单组价（户内部分含甲供材价格） 20" xfId="10644"/>
    <cellStyle name="好_鞍山万科惠斯勒小镇一期5#楼电气工程量清单组价（户内部分含甲供材价格） 21" xfId="10646"/>
    <cellStyle name="好_鞍山万科惠斯勒小镇一期5#楼电气工程量清单组价（户内部分含甲供材价格） 3" xfId="10725"/>
    <cellStyle name="好_鞍山万科惠斯勒小镇一期5#楼电气工程量清单组价（户内部分含甲供材价格） 3 10" xfId="10726"/>
    <cellStyle name="好_鞍山万科惠斯勒小镇一期5#楼电气工程量清单组价（户内部分含甲供材价格） 3 11" xfId="10728"/>
    <cellStyle name="好_鞍山万科惠斯勒小镇一期5#楼电气工程量清单组价（户内部分含甲供材价格） 3 12" xfId="10730"/>
    <cellStyle name="好_鞍山万科惠斯勒小镇一期5#楼电气工程量清单组价（户内部分含甲供材价格） 3 13" xfId="10732"/>
    <cellStyle name="好_鞍山万科惠斯勒小镇一期5#楼电气工程量清单组价（户内部分含甲供材价格） 3 14" xfId="10734"/>
    <cellStyle name="好_鞍山万科惠斯勒小镇一期5#楼电气工程量清单组价（户内部分含甲供材价格） 3 15" xfId="10736"/>
    <cellStyle name="好_鞍山万科惠斯勒小镇一期5#楼电气工程量清单组价（户内部分含甲供材价格） 3 16" xfId="10738"/>
    <cellStyle name="好_鞍山万科惠斯勒小镇一期5#楼电气工程量清单组价（户内部分含甲供材价格） 3 2" xfId="10739"/>
    <cellStyle name="好_鞍山万科惠斯勒小镇一期5#楼电气工程量清单组价（户内部分含甲供材价格） 3 3" xfId="10740"/>
    <cellStyle name="好_鞍山万科惠斯勒小镇一期5#楼电气工程量清单组价（户内部分含甲供材价格） 3 4" xfId="10741"/>
    <cellStyle name="好_鞍山万科惠斯勒小镇一期5#楼电气工程量清单组价（户内部分含甲供材价格） 3 5" xfId="10742"/>
    <cellStyle name="好_鞍山万科惠斯勒小镇一期5#楼电气工程量清单组价（户内部分含甲供材价格） 3 6" xfId="10743"/>
    <cellStyle name="好_鞍山万科惠斯勒小镇一期5#楼电气工程量清单组价（户内部分含甲供材价格） 3 7" xfId="10744"/>
    <cellStyle name="好_鞍山万科惠斯勒小镇一期5#楼电气工程量清单组价（户内部分含甲供材价格） 3 8" xfId="10745"/>
    <cellStyle name="好_鞍山万科惠斯勒小镇一期5#楼电气工程量清单组价（户内部分含甲供材价格） 3 9" xfId="10746"/>
    <cellStyle name="好_鞍山万科惠斯勒小镇一期5#楼电气工程量清单组价（户内部分含甲供材价格） 3_1.7安装" xfId="10748"/>
    <cellStyle name="好_鞍山万科惠斯勒小镇一期5#楼电气工程量清单组价（户内部分含甲供材价格） 3_1.7安装 10" xfId="10749"/>
    <cellStyle name="好_鞍山万科惠斯勒小镇一期5#楼电气工程量清单组价（户内部分含甲供材价格） 3_1.7安装 11" xfId="10750"/>
    <cellStyle name="好_鞍山万科惠斯勒小镇一期5#楼电气工程量清单组价（户内部分含甲供材价格） 3_1.7安装 12" xfId="10751"/>
    <cellStyle name="好_鞍山万科惠斯勒小镇一期5#楼电气工程量清单组价（户内部分含甲供材价格） 3_1.7安装 13" xfId="10752"/>
    <cellStyle name="好_鞍山万科惠斯勒小镇一期5#楼电气工程量清单组价（户内部分含甲供材价格） 3_1.7安装 14" xfId="10753"/>
    <cellStyle name="好_鞍山万科惠斯勒小镇一期5#楼电气工程量清单组价（户内部分含甲供材价格） 3_1.7安装 15" xfId="10755"/>
    <cellStyle name="好_鞍山万科惠斯勒小镇一期5#楼电气工程量清单组价（户内部分含甲供材价格） 3_1.7安装 16" xfId="10756"/>
    <cellStyle name="好_鞍山万科惠斯勒小镇一期5#楼电气工程量清单组价（户内部分含甲供材价格） 3_1.7安装 2" xfId="10757"/>
    <cellStyle name="好_鞍山万科惠斯勒小镇一期5#楼电气工程量清单组价（户内部分含甲供材价格） 3_1.7安装 3" xfId="10760"/>
    <cellStyle name="好_鞍山万科惠斯勒小镇一期5#楼电气工程量清单组价（户内部分含甲供材价格） 3_1.7安装 4" xfId="10762"/>
    <cellStyle name="好_鞍山万科惠斯勒小镇一期5#楼电气工程量清单组价（户内部分含甲供材价格） 3_1.7安装 5" xfId="10764"/>
    <cellStyle name="好_鞍山万科惠斯勒小镇一期5#楼电气工程量清单组价（户内部分含甲供材价格） 3_1.7安装 6" xfId="10766"/>
    <cellStyle name="好_鞍山万科惠斯勒小镇一期5#楼电气工程量清单组价（户内部分含甲供材价格） 3_1.7安装 7" xfId="10768"/>
    <cellStyle name="好_鞍山万科惠斯勒小镇一期5#楼电气工程量清单组价（户内部分含甲供材价格） 3_1.7安装 8" xfId="10770"/>
    <cellStyle name="好_鞍山万科惠斯勒小镇一期5#楼电气工程量清单组价（户内部分含甲供材价格） 3_1.7安装 9" xfId="10772"/>
    <cellStyle name="好_鞍山万科惠斯勒小镇一期5#楼电气工程量清单组价（户内部分含甲供材价格） 3_总包工程清单格式2012.12.25(1.4填写)(指标分析)" xfId="8942"/>
    <cellStyle name="好_鞍山万科惠斯勒小镇一期5#楼电气工程量清单组价（户内部分含甲供材价格） 3_总包工程清单格式2012.12.25(1.4填写)(指标分析) 10" xfId="10774"/>
    <cellStyle name="好_鞍山万科惠斯勒小镇一期5#楼电气工程量清单组价（户内部分含甲供材价格） 3_总包工程清单格式2012.12.25(1.4填写)(指标分析) 11" xfId="10776"/>
    <cellStyle name="好_鞍山万科惠斯勒小镇一期5#楼电气工程量清单组价（户内部分含甲供材价格） 3_总包工程清单格式2012.12.25(1.4填写)(指标分析) 12" xfId="10778"/>
    <cellStyle name="好_鞍山万科惠斯勒小镇一期5#楼电气工程量清单组价（户内部分含甲供材价格） 3_总包工程清单格式2012.12.25(1.4填写)(指标分析) 13" xfId="10780"/>
    <cellStyle name="好_鞍山万科惠斯勒小镇一期5#楼电气工程量清单组价（户内部分含甲供材价格） 3_总包工程清单格式2012.12.25(1.4填写)(指标分析) 14" xfId="10782"/>
    <cellStyle name="好_鞍山万科惠斯勒小镇一期5#楼电气工程量清单组价（户内部分含甲供材价格） 3_总包工程清单格式2012.12.25(1.4填写)(指标分析) 15" xfId="8928"/>
    <cellStyle name="好_鞍山万科惠斯勒小镇一期5#楼电气工程量清单组价（户内部分含甲供材价格） 3_总包工程清单格式2012.12.25(1.4填写)(指标分析) 16" xfId="10784"/>
    <cellStyle name="好_鞍山万科惠斯勒小镇一期5#楼电气工程量清单组价（户内部分含甲供材价格） 3_总包工程清单格式2012.12.25(1.4填写)(指标分析) 2" xfId="2069"/>
    <cellStyle name="好_鞍山万科惠斯勒小镇一期5#楼电气工程量清单组价（户内部分含甲供材价格） 3_总包工程清单格式2012.12.25(1.4填写)(指标分析) 3" xfId="9246"/>
    <cellStyle name="好_鞍山万科惠斯勒小镇一期5#楼电气工程量清单组价（户内部分含甲供材价格） 3_总包工程清单格式2012.12.25(1.4填写)(指标分析) 4" xfId="10785"/>
    <cellStyle name="好_鞍山万科惠斯勒小镇一期5#楼电气工程量清单组价（户内部分含甲供材价格） 3_总包工程清单格式2012.12.25(1.4填写)(指标分析) 5" xfId="10786"/>
    <cellStyle name="好_鞍山万科惠斯勒小镇一期5#楼电气工程量清单组价（户内部分含甲供材价格） 3_总包工程清单格式2012.12.25(1.4填写)(指标分析) 6" xfId="10787"/>
    <cellStyle name="好_鞍山万科惠斯勒小镇一期5#楼电气工程量清单组价（户内部分含甲供材价格） 3_总包工程清单格式2012.12.25(1.4填写)(指标分析) 7" xfId="10788"/>
    <cellStyle name="好_鞍山万科惠斯勒小镇一期5#楼电气工程量清单组价（户内部分含甲供材价格） 3_总包工程清单格式2012.12.25(1.4填写)(指标分析) 8" xfId="10789"/>
    <cellStyle name="好_鞍山万科惠斯勒小镇一期5#楼电气工程量清单组价（户内部分含甲供材价格） 3_总包工程清单格式2012.12.25(1.4填写)(指标分析) 9" xfId="10790"/>
    <cellStyle name="好_鞍山万科惠斯勒小镇一期5#楼电气工程量清单组价（户内部分含甲供材价格） 3_总包工程清单格式2012.12.25(1.5土建填写)" xfId="7198"/>
    <cellStyle name="好_鞍山万科惠斯勒小镇一期5#楼电气工程量清单组价（户内部分含甲供材价格） 3_总包工程清单格式2012.12.25(1.5土建填写) 10" xfId="10791"/>
    <cellStyle name="好_鞍山万科惠斯勒小镇一期5#楼电气工程量清单组价（户内部分含甲供材价格） 3_总包工程清单格式2012.12.25(1.5土建填写) 11" xfId="10792"/>
    <cellStyle name="好_鞍山万科惠斯勒小镇一期5#楼电气工程量清单组价（户内部分含甲供材价格） 3_总包工程清单格式2012.12.25(1.5土建填写) 12" xfId="10793"/>
    <cellStyle name="好_鞍山万科惠斯勒小镇一期5#楼电气工程量清单组价（户内部分含甲供材价格） 3_总包工程清单格式2012.12.25(1.5土建填写) 13" xfId="10794"/>
    <cellStyle name="好_鞍山万科惠斯勒小镇一期5#楼电气工程量清单组价（户内部分含甲供材价格） 3_总包工程清单格式2012.12.25(1.5土建填写) 14" xfId="10795"/>
    <cellStyle name="好_鞍山万科惠斯勒小镇一期5#楼电气工程量清单组价（户内部分含甲供材价格） 3_总包工程清单格式2012.12.25(1.5土建填写) 15" xfId="10796"/>
    <cellStyle name="好_鞍山万科惠斯勒小镇一期5#楼电气工程量清单组价（户内部分含甲供材价格） 3_总包工程清单格式2012.12.25(1.5土建填写) 16" xfId="10797"/>
    <cellStyle name="好_鞍山万科惠斯勒小镇一期5#楼电气工程量清单组价（户内部分含甲供材价格） 3_总包工程清单格式2012.12.25(1.5土建填写) 2" xfId="1000"/>
    <cellStyle name="好_鞍山万科惠斯勒小镇一期5#楼电气工程量清单组价（户内部分含甲供材价格） 3_总包工程清单格式2012.12.25(1.5土建填写) 3" xfId="10798"/>
    <cellStyle name="好_鞍山万科惠斯勒小镇一期5#楼电气工程量清单组价（户内部分含甲供材价格） 3_总包工程清单格式2012.12.25(1.5土建填写) 4" xfId="10799"/>
    <cellStyle name="好_鞍山万科惠斯勒小镇一期5#楼电气工程量清单组价（户内部分含甲供材价格） 3_总包工程清单格式2012.12.25(1.5土建填写) 5" xfId="10800"/>
    <cellStyle name="好_鞍山万科惠斯勒小镇一期5#楼电气工程量清单组价（户内部分含甲供材价格） 3_总包工程清单格式2012.12.25(1.5土建填写) 6" xfId="10801"/>
    <cellStyle name="好_鞍山万科惠斯勒小镇一期5#楼电气工程量清单组价（户内部分含甲供材价格） 3_总包工程清单格式2012.12.25(1.5土建填写) 7" xfId="10802"/>
    <cellStyle name="好_鞍山万科惠斯勒小镇一期5#楼电气工程量清单组价（户内部分含甲供材价格） 3_总包工程清单格式2012.12.25(1.5土建填写) 8" xfId="10803"/>
    <cellStyle name="好_鞍山万科惠斯勒小镇一期5#楼电气工程量清单组价（户内部分含甲供材价格） 3_总包工程清单格式2012.12.25(1.5土建填写) 9" xfId="10804"/>
    <cellStyle name="好_鞍山万科惠斯勒小镇一期5#楼电气工程量清单组价（户内部分含甲供材价格） 4" xfId="10805"/>
    <cellStyle name="好_鞍山万科惠斯勒小镇一期5#楼电气工程量清单组价（户内部分含甲供材价格） 4 10" xfId="10806"/>
    <cellStyle name="好_鞍山万科惠斯勒小镇一期5#楼电气工程量清单组价（户内部分含甲供材价格） 4 11" xfId="10807"/>
    <cellStyle name="好_鞍山万科惠斯勒小镇一期5#楼电气工程量清单组价（户内部分含甲供材价格） 4 12" xfId="10808"/>
    <cellStyle name="好_鞍山万科惠斯勒小镇一期5#楼电气工程量清单组价（户内部分含甲供材价格） 4 13" xfId="10809"/>
    <cellStyle name="好_鞍山万科惠斯勒小镇一期5#楼电气工程量清单组价（户内部分含甲供材价格） 4 14" xfId="10810"/>
    <cellStyle name="好_鞍山万科惠斯勒小镇一期5#楼电气工程量清单组价（户内部分含甲供材价格） 4 15" xfId="10811"/>
    <cellStyle name="好_鞍山万科惠斯勒小镇一期5#楼电气工程量清单组价（户内部分含甲供材价格） 4 16" xfId="10812"/>
    <cellStyle name="好_鞍山万科惠斯勒小镇一期5#楼电气工程量清单组价（户内部分含甲供材价格） 4 2" xfId="7435"/>
    <cellStyle name="好_鞍山万科惠斯勒小镇一期5#楼电气工程量清单组价（户内部分含甲供材价格） 4 3" xfId="7439"/>
    <cellStyle name="好_鞍山万科惠斯勒小镇一期5#楼电气工程量清单组价（户内部分含甲供材价格） 4 4" xfId="10813"/>
    <cellStyle name="好_鞍山万科惠斯勒小镇一期5#楼电气工程量清单组价（户内部分含甲供材价格） 4 5" xfId="10814"/>
    <cellStyle name="好_鞍山万科惠斯勒小镇一期5#楼电气工程量清单组价（户内部分含甲供材价格） 4 6" xfId="10815"/>
    <cellStyle name="好_鞍山万科惠斯勒小镇一期5#楼电气工程量清单组价（户内部分含甲供材价格） 4 7" xfId="10816"/>
    <cellStyle name="好_鞍山万科惠斯勒小镇一期5#楼电气工程量清单组价（户内部分含甲供材价格） 4 8" xfId="10817"/>
    <cellStyle name="好_鞍山万科惠斯勒小镇一期5#楼电气工程量清单组价（户内部分含甲供材价格） 4 9" xfId="10818"/>
    <cellStyle name="好_鞍山万科惠斯勒小镇一期5#楼电气工程量清单组价（户内部分含甲供材价格） 4_1.7安装" xfId="10820"/>
    <cellStyle name="好_鞍山万科惠斯勒小镇一期5#楼电气工程量清单组价（户内部分含甲供材价格） 4_1.7安装 10" xfId="10821"/>
    <cellStyle name="好_鞍山万科惠斯勒小镇一期5#楼电气工程量清单组价（户内部分含甲供材价格） 4_1.7安装 11" xfId="10822"/>
    <cellStyle name="好_鞍山万科惠斯勒小镇一期5#楼电气工程量清单组价（户内部分含甲供材价格） 4_1.7安装 12" xfId="10823"/>
    <cellStyle name="好_鞍山万科惠斯勒小镇一期5#楼电气工程量清单组价（户内部分含甲供材价格） 4_1.7安装 13" xfId="10824"/>
    <cellStyle name="好_鞍山万科惠斯勒小镇一期5#楼电气工程量清单组价（户内部分含甲供材价格） 4_1.7安装 14" xfId="10825"/>
    <cellStyle name="好_鞍山万科惠斯勒小镇一期5#楼电气工程量清单组价（户内部分含甲供材价格） 4_1.7安装 15" xfId="10826"/>
    <cellStyle name="好_鞍山万科惠斯勒小镇一期5#楼电气工程量清单组价（户内部分含甲供材价格） 4_1.7安装 16" xfId="10827"/>
    <cellStyle name="好_鞍山万科惠斯勒小镇一期5#楼电气工程量清单组价（户内部分含甲供材价格） 4_1.7安装 2" xfId="10828"/>
    <cellStyle name="好_鞍山万科惠斯勒小镇一期5#楼电气工程量清单组价（户内部分含甲供材价格） 4_1.7安装 3" xfId="10829"/>
    <cellStyle name="好_鞍山万科惠斯勒小镇一期5#楼电气工程量清单组价（户内部分含甲供材价格） 4_1.7安装 4" xfId="10830"/>
    <cellStyle name="好_鞍山万科惠斯勒小镇一期5#楼电气工程量清单组价（户内部分含甲供材价格） 4_1.7安装 5" xfId="2985"/>
    <cellStyle name="好_鞍山万科惠斯勒小镇一期5#楼电气工程量清单组价（户内部分含甲供材价格） 4_1.7安装 6" xfId="2408"/>
    <cellStyle name="好_鞍山万科惠斯勒小镇一期5#楼电气工程量清单组价（户内部分含甲供材价格） 4_1.7安装 7" xfId="2416"/>
    <cellStyle name="好_鞍山万科惠斯勒小镇一期5#楼电气工程量清单组价（户内部分含甲供材价格） 4_1.7安装 8" xfId="10831"/>
    <cellStyle name="好_鞍山万科惠斯勒小镇一期5#楼电气工程量清单组价（户内部分含甲供材价格） 4_1.7安装 9" xfId="10832"/>
    <cellStyle name="好_鞍山万科惠斯勒小镇一期5#楼电气工程量清单组价（户内部分含甲供材价格） 4_总包工程清单格式2012.12.25(1.4填写)(指标分析)" xfId="10833"/>
    <cellStyle name="好_鞍山万科惠斯勒小镇一期5#楼电气工程量清单组价（户内部分含甲供材价格） 4_总包工程清单格式2012.12.25(1.4填写)(指标分析) 10" xfId="10836"/>
    <cellStyle name="好_鞍山万科惠斯勒小镇一期5#楼电气工程量清单组价（户内部分含甲供材价格） 4_总包工程清单格式2012.12.25(1.4填写)(指标分析) 11" xfId="10837"/>
    <cellStyle name="好_鞍山万科惠斯勒小镇一期5#楼电气工程量清单组价（户内部分含甲供材价格） 4_总包工程清单格式2012.12.25(1.4填写)(指标分析) 12" xfId="10838"/>
    <cellStyle name="好_鞍山万科惠斯勒小镇一期5#楼电气工程量清单组价（户内部分含甲供材价格） 4_总包工程清单格式2012.12.25(1.4填写)(指标分析) 13" xfId="10839"/>
    <cellStyle name="好_鞍山万科惠斯勒小镇一期5#楼电气工程量清单组价（户内部分含甲供材价格） 4_总包工程清单格式2012.12.25(1.4填写)(指标分析) 14" xfId="10840"/>
    <cellStyle name="好_鞍山万科惠斯勒小镇一期5#楼电气工程量清单组价（户内部分含甲供材价格） 4_总包工程清单格式2012.12.25(1.4填写)(指标分析) 15" xfId="10841"/>
    <cellStyle name="好_鞍山万科惠斯勒小镇一期5#楼电气工程量清单组价（户内部分含甲供材价格） 4_总包工程清单格式2012.12.25(1.4填写)(指标分析) 16" xfId="10842"/>
    <cellStyle name="好_鞍山万科惠斯勒小镇一期5#楼电气工程量清单组价（户内部分含甲供材价格） 4_总包工程清单格式2012.12.25(1.4填写)(指标分析) 2" xfId="4433"/>
    <cellStyle name="好_鞍山万科惠斯勒小镇一期5#楼电气工程量清单组价（户内部分含甲供材价格） 4_总包工程清单格式2012.12.25(1.4填写)(指标分析) 3" xfId="10843"/>
    <cellStyle name="好_鞍山万科惠斯勒小镇一期5#楼电气工程量清单组价（户内部分含甲供材价格） 4_总包工程清单格式2012.12.25(1.4填写)(指标分析) 4" xfId="10844"/>
    <cellStyle name="好_鞍山万科惠斯勒小镇一期5#楼电气工程量清单组价（户内部分含甲供材价格） 4_总包工程清单格式2012.12.25(1.4填写)(指标分析) 5" xfId="10845"/>
    <cellStyle name="好_鞍山万科惠斯勒小镇一期5#楼电气工程量清单组价（户内部分含甲供材价格） 4_总包工程清单格式2012.12.25(1.4填写)(指标分析) 6" xfId="10846"/>
    <cellStyle name="好_鞍山万科惠斯勒小镇一期5#楼电气工程量清单组价（户内部分含甲供材价格） 4_总包工程清单格式2012.12.25(1.4填写)(指标分析) 7" xfId="10847"/>
    <cellStyle name="好_鞍山万科惠斯勒小镇一期5#楼电气工程量清单组价（户内部分含甲供材价格） 4_总包工程清单格式2012.12.25(1.4填写)(指标分析) 8" xfId="10848"/>
    <cellStyle name="好_鞍山万科惠斯勒小镇一期5#楼电气工程量清单组价（户内部分含甲供材价格） 4_总包工程清单格式2012.12.25(1.4填写)(指标分析) 9" xfId="10849"/>
    <cellStyle name="好_鞍山万科惠斯勒小镇一期5#楼电气工程量清单组价（户内部分含甲供材价格） 4_总包工程清单格式2012.12.25(1.5土建填写)" xfId="10850"/>
    <cellStyle name="好_鞍山万科惠斯勒小镇一期5#楼电气工程量清单组价（户内部分含甲供材价格） 4_总包工程清单格式2012.12.25(1.5土建填写) 10" xfId="10852"/>
    <cellStyle name="好_鞍山万科惠斯勒小镇一期5#楼电气工程量清单组价（户内部分含甲供材价格） 4_总包工程清单格式2012.12.25(1.5土建填写) 11" xfId="10853"/>
    <cellStyle name="好_鞍山万科惠斯勒小镇一期5#楼电气工程量清单组价（户内部分含甲供材价格） 4_总包工程清单格式2012.12.25(1.5土建填写) 12" xfId="10854"/>
    <cellStyle name="好_鞍山万科惠斯勒小镇一期5#楼电气工程量清单组价（户内部分含甲供材价格） 4_总包工程清单格式2012.12.25(1.5土建填写) 13" xfId="10855"/>
    <cellStyle name="好_鞍山万科惠斯勒小镇一期5#楼电气工程量清单组价（户内部分含甲供材价格） 4_总包工程清单格式2012.12.25(1.5土建填写) 14" xfId="10856"/>
    <cellStyle name="好_鞍山万科惠斯勒小镇一期5#楼电气工程量清单组价（户内部分含甲供材价格） 4_总包工程清单格式2012.12.25(1.5土建填写) 15" xfId="10857"/>
    <cellStyle name="好_鞍山万科惠斯勒小镇一期5#楼电气工程量清单组价（户内部分含甲供材价格） 4_总包工程清单格式2012.12.25(1.5土建填写) 16" xfId="10858"/>
    <cellStyle name="好_鞍山万科惠斯勒小镇一期5#楼电气工程量清单组价（户内部分含甲供材价格） 4_总包工程清单格式2012.12.25(1.5土建填写) 2" xfId="10859"/>
    <cellStyle name="好_鞍山万科惠斯勒小镇一期5#楼电气工程量清单组价（户内部分含甲供材价格） 4_总包工程清单格式2012.12.25(1.5土建填写) 3" xfId="10861"/>
    <cellStyle name="好_鞍山万科惠斯勒小镇一期5#楼电气工程量清单组价（户内部分含甲供材价格） 4_总包工程清单格式2012.12.25(1.5土建填写) 4" xfId="10864"/>
    <cellStyle name="好_鞍山万科惠斯勒小镇一期5#楼电气工程量清单组价（户内部分含甲供材价格） 4_总包工程清单格式2012.12.25(1.5土建填写) 5" xfId="10865"/>
    <cellStyle name="好_鞍山万科惠斯勒小镇一期5#楼电气工程量清单组价（户内部分含甲供材价格） 4_总包工程清单格式2012.12.25(1.5土建填写) 6" xfId="10866"/>
    <cellStyle name="好_鞍山万科惠斯勒小镇一期5#楼电气工程量清单组价（户内部分含甲供材价格） 4_总包工程清单格式2012.12.25(1.5土建填写) 7" xfId="10867"/>
    <cellStyle name="好_鞍山万科惠斯勒小镇一期5#楼电气工程量清单组价（户内部分含甲供材价格） 4_总包工程清单格式2012.12.25(1.5土建填写) 8" xfId="10868"/>
    <cellStyle name="好_鞍山万科惠斯勒小镇一期5#楼电气工程量清单组价（户内部分含甲供材价格） 4_总包工程清单格式2012.12.25(1.5土建填写) 9" xfId="10869"/>
    <cellStyle name="好_鞍山万科惠斯勒小镇一期5#楼电气工程量清单组价（户内部分含甲供材价格） 5" xfId="391"/>
    <cellStyle name="好_鞍山万科惠斯勒小镇一期5#楼电气工程量清单组价（户内部分含甲供材价格） 5 10" xfId="10871"/>
    <cellStyle name="好_鞍山万科惠斯勒小镇一期5#楼电气工程量清单组价（户内部分含甲供材价格） 5 11" xfId="10872"/>
    <cellStyle name="好_鞍山万科惠斯勒小镇一期5#楼电气工程量清单组价（户内部分含甲供材价格） 5 12" xfId="10873"/>
    <cellStyle name="好_鞍山万科惠斯勒小镇一期5#楼电气工程量清单组价（户内部分含甲供材价格） 5 13" xfId="10874"/>
    <cellStyle name="好_鞍山万科惠斯勒小镇一期5#楼电气工程量清单组价（户内部分含甲供材价格） 5 14" xfId="10875"/>
    <cellStyle name="好_鞍山万科惠斯勒小镇一期5#楼电气工程量清单组价（户内部分含甲供材价格） 5 15" xfId="10876"/>
    <cellStyle name="好_鞍山万科惠斯勒小镇一期5#楼电气工程量清单组价（户内部分含甲供材价格） 5 16" xfId="10877"/>
    <cellStyle name="好_鞍山万科惠斯勒小镇一期5#楼电气工程量清单组价（户内部分含甲供材价格） 5 2" xfId="7483"/>
    <cellStyle name="好_鞍山万科惠斯勒小镇一期5#楼电气工程量清单组价（户内部分含甲供材价格） 5 3" xfId="7488"/>
    <cellStyle name="好_鞍山万科惠斯勒小镇一期5#楼电气工程量清单组价（户内部分含甲供材价格） 5 4" xfId="10878"/>
    <cellStyle name="好_鞍山万科惠斯勒小镇一期5#楼电气工程量清单组价（户内部分含甲供材价格） 5 5" xfId="10881"/>
    <cellStyle name="好_鞍山万科惠斯勒小镇一期5#楼电气工程量清单组价（户内部分含甲供材价格） 5 6" xfId="10882"/>
    <cellStyle name="好_鞍山万科惠斯勒小镇一期5#楼电气工程量清单组价（户内部分含甲供材价格） 5 7" xfId="10883"/>
    <cellStyle name="好_鞍山万科惠斯勒小镇一期5#楼电气工程量清单组价（户内部分含甲供材价格） 5 8" xfId="4057"/>
    <cellStyle name="好_鞍山万科惠斯勒小镇一期5#楼电气工程量清单组价（户内部分含甲供材价格） 5 9" xfId="10884"/>
    <cellStyle name="好_鞍山万科惠斯勒小镇一期5#楼电气工程量清单组价（户内部分含甲供材价格） 5_1.7安装" xfId="10886"/>
    <cellStyle name="好_鞍山万科惠斯勒小镇一期5#楼电气工程量清单组价（户内部分含甲供材价格） 5_1.7安装 10" xfId="9993"/>
    <cellStyle name="好_鞍山万科惠斯勒小镇一期5#楼电气工程量清单组价（户内部分含甲供材价格） 5_1.7安装 11" xfId="9995"/>
    <cellStyle name="好_鞍山万科惠斯勒小镇一期5#楼电气工程量清单组价（户内部分含甲供材价格） 5_1.7安装 12" xfId="9997"/>
    <cellStyle name="好_鞍山万科惠斯勒小镇一期5#楼电气工程量清单组价（户内部分含甲供材价格） 5_1.7安装 13" xfId="10887"/>
    <cellStyle name="好_鞍山万科惠斯勒小镇一期5#楼电气工程量清单组价（户内部分含甲供材价格） 5_1.7安装 14" xfId="10888"/>
    <cellStyle name="好_鞍山万科惠斯勒小镇一期5#楼电气工程量清单组价（户内部分含甲供材价格） 5_1.7安装 15" xfId="10889"/>
    <cellStyle name="好_鞍山万科惠斯勒小镇一期5#楼电气工程量清单组价（户内部分含甲供材价格） 5_1.7安装 16" xfId="10890"/>
    <cellStyle name="好_鞍山万科惠斯勒小镇一期5#楼电气工程量清单组价（户内部分含甲供材价格） 5_1.7安装 2" xfId="10891"/>
    <cellStyle name="好_鞍山万科惠斯勒小镇一期5#楼电气工程量清单组价（户内部分含甲供材价格） 5_1.7安装 3" xfId="10892"/>
    <cellStyle name="好_鞍山万科惠斯勒小镇一期5#楼电气工程量清单组价（户内部分含甲供材价格） 5_1.7安装 4" xfId="10893"/>
    <cellStyle name="好_鞍山万科惠斯勒小镇一期5#楼电气工程量清单组价（户内部分含甲供材价格） 5_1.7安装 5" xfId="10894"/>
    <cellStyle name="好_鞍山万科惠斯勒小镇一期5#楼电气工程量清单组价（户内部分含甲供材价格） 5_1.7安装 6" xfId="10895"/>
    <cellStyle name="好_鞍山万科惠斯勒小镇一期5#楼电气工程量清单组价（户内部分含甲供材价格） 5_1.7安装 7" xfId="10896"/>
    <cellStyle name="好_鞍山万科惠斯勒小镇一期5#楼电气工程量清单组价（户内部分含甲供材价格） 5_1.7安装 8" xfId="10897"/>
    <cellStyle name="好_鞍山万科惠斯勒小镇一期5#楼电气工程量清单组价（户内部分含甲供材价格） 5_1.7安装 9" xfId="10898"/>
    <cellStyle name="好_鞍山万科惠斯勒小镇一期5#楼电气工程量清单组价（户内部分含甲供材价格） 5_总包工程清单格式2012.12.25(1.4填写)(指标分析)" xfId="10899"/>
    <cellStyle name="好_鞍山万科惠斯勒小镇一期5#楼电气工程量清单组价（户内部分含甲供材价格） 5_总包工程清单格式2012.12.25(1.4填写)(指标分析) 10" xfId="10902"/>
    <cellStyle name="好_鞍山万科惠斯勒小镇一期5#楼电气工程量清单组价（户内部分含甲供材价格） 5_总包工程清单格式2012.12.25(1.4填写)(指标分析) 11" xfId="10905"/>
    <cellStyle name="好_鞍山万科惠斯勒小镇一期5#楼电气工程量清单组价（户内部分含甲供材价格） 5_总包工程清单格式2012.12.25(1.4填写)(指标分析) 12" xfId="10907"/>
    <cellStyle name="好_鞍山万科惠斯勒小镇一期5#楼电气工程量清单组价（户内部分含甲供材价格） 5_总包工程清单格式2012.12.25(1.4填写)(指标分析) 13" xfId="10908"/>
    <cellStyle name="好_鞍山万科惠斯勒小镇一期5#楼电气工程量清单组价（户内部分含甲供材价格） 5_总包工程清单格式2012.12.25(1.4填写)(指标分析) 14" xfId="10909"/>
    <cellStyle name="好_鞍山万科惠斯勒小镇一期5#楼电气工程量清单组价（户内部分含甲供材价格） 5_总包工程清单格式2012.12.25(1.4填写)(指标分析) 15" xfId="10910"/>
    <cellStyle name="好_鞍山万科惠斯勒小镇一期5#楼电气工程量清单组价（户内部分含甲供材价格） 5_总包工程清单格式2012.12.25(1.4填写)(指标分析) 16" xfId="10911"/>
    <cellStyle name="好_鞍山万科惠斯勒小镇一期5#楼电气工程量清单组价（户内部分含甲供材价格） 5_总包工程清单格式2012.12.25(1.4填写)(指标分析) 2" xfId="4303"/>
    <cellStyle name="好_鞍山万科惠斯勒小镇一期5#楼电气工程量清单组价（户内部分含甲供材价格） 5_总包工程清单格式2012.12.25(1.4填写)(指标分析) 3" xfId="10912"/>
    <cellStyle name="好_鞍山万科惠斯勒小镇一期5#楼电气工程量清单组价（户内部分含甲供材价格） 5_总包工程清单格式2012.12.25(1.4填写)(指标分析) 4" xfId="10914"/>
    <cellStyle name="好_鞍山万科惠斯勒小镇一期5#楼电气工程量清单组价（户内部分含甲供材价格） 5_总包工程清单格式2012.12.25(1.4填写)(指标分析) 5" xfId="10916"/>
    <cellStyle name="好_鞍山万科惠斯勒小镇一期5#楼电气工程量清单组价（户内部分含甲供材价格） 5_总包工程清单格式2012.12.25(1.4填写)(指标分析) 6" xfId="10918"/>
    <cellStyle name="好_鞍山万科惠斯勒小镇一期5#楼电气工程量清单组价（户内部分含甲供材价格） 5_总包工程清单格式2012.12.25(1.4填写)(指标分析) 7" xfId="10920"/>
    <cellStyle name="好_鞍山万科惠斯勒小镇一期5#楼电气工程量清单组价（户内部分含甲供材价格） 5_总包工程清单格式2012.12.25(1.4填写)(指标分析) 8" xfId="10922"/>
    <cellStyle name="好_鞍山万科惠斯勒小镇一期5#楼电气工程量清单组价（户内部分含甲供材价格） 5_总包工程清单格式2012.12.25(1.4填写)(指标分析) 9" xfId="10924"/>
    <cellStyle name="好_鞍山万科惠斯勒小镇一期5#楼电气工程量清单组价（户内部分含甲供材价格） 5_总包工程清单格式2012.12.25(1.5土建填写)" xfId="10926"/>
    <cellStyle name="好_鞍山万科惠斯勒小镇一期5#楼电气工程量清单组价（户内部分含甲供材价格） 5_总包工程清单格式2012.12.25(1.5土建填写) 10" xfId="9750"/>
    <cellStyle name="好_鞍山万科惠斯勒小镇一期5#楼电气工程量清单组价（户内部分含甲供材价格） 5_总包工程清单格式2012.12.25(1.5土建填写) 11" xfId="9752"/>
    <cellStyle name="好_鞍山万科惠斯勒小镇一期5#楼电气工程量清单组价（户内部分含甲供材价格） 5_总包工程清单格式2012.12.25(1.5土建填写) 12" xfId="9754"/>
    <cellStyle name="好_鞍山万科惠斯勒小镇一期5#楼电气工程量清单组价（户内部分含甲供材价格） 5_总包工程清单格式2012.12.25(1.5土建填写) 13" xfId="9756"/>
    <cellStyle name="好_鞍山万科惠斯勒小镇一期5#楼电气工程量清单组价（户内部分含甲供材价格） 5_总包工程清单格式2012.12.25(1.5土建填写) 14" xfId="10927"/>
    <cellStyle name="好_鞍山万科惠斯勒小镇一期5#楼电气工程量清单组价（户内部分含甲供材价格） 5_总包工程清单格式2012.12.25(1.5土建填写) 15" xfId="10928"/>
    <cellStyle name="好_鞍山万科惠斯勒小镇一期5#楼电气工程量清单组价（户内部分含甲供材价格） 5_总包工程清单格式2012.12.25(1.5土建填写) 16" xfId="10929"/>
    <cellStyle name="好_鞍山万科惠斯勒小镇一期5#楼电气工程量清单组价（户内部分含甲供材价格） 5_总包工程清单格式2012.12.25(1.5土建填写) 2" xfId="10930"/>
    <cellStyle name="好_鞍山万科惠斯勒小镇一期5#楼电气工程量清单组价（户内部分含甲供材价格） 5_总包工程清单格式2012.12.25(1.5土建填写) 3" xfId="10931"/>
    <cellStyle name="好_鞍山万科惠斯勒小镇一期5#楼电气工程量清单组价（户内部分含甲供材价格） 5_总包工程清单格式2012.12.25(1.5土建填写) 4" xfId="10932"/>
    <cellStyle name="好_鞍山万科惠斯勒小镇一期5#楼电气工程量清单组价（户内部分含甲供材价格） 5_总包工程清单格式2012.12.25(1.5土建填写) 5" xfId="10933"/>
    <cellStyle name="好_鞍山万科惠斯勒小镇一期5#楼电气工程量清单组价（户内部分含甲供材价格） 5_总包工程清单格式2012.12.25(1.5土建填写) 6" xfId="10934"/>
    <cellStyle name="好_鞍山万科惠斯勒小镇一期5#楼电气工程量清单组价（户内部分含甲供材价格） 5_总包工程清单格式2012.12.25(1.5土建填写) 7" xfId="10935"/>
    <cellStyle name="好_鞍山万科惠斯勒小镇一期5#楼电气工程量清单组价（户内部分含甲供材价格） 5_总包工程清单格式2012.12.25(1.5土建填写) 8" xfId="10936"/>
    <cellStyle name="好_鞍山万科惠斯勒小镇一期5#楼电气工程量清单组价（户内部分含甲供材价格） 5_总包工程清单格式2012.12.25(1.5土建填写) 9" xfId="10937"/>
    <cellStyle name="好_鞍山万科惠斯勒小镇一期5#楼电气工程量清单组价（户内部分含甲供材价格） 6" xfId="10938"/>
    <cellStyle name="好_鞍山万科惠斯勒小镇一期5#楼电气工程量清单组价（户内部分含甲供材价格） 6 10" xfId="10939"/>
    <cellStyle name="好_鞍山万科惠斯勒小镇一期5#楼电气工程量清单组价（户内部分含甲供材价格） 6 11" xfId="10940"/>
    <cellStyle name="好_鞍山万科惠斯勒小镇一期5#楼电气工程量清单组价（户内部分含甲供材价格） 6 12" xfId="10941"/>
    <cellStyle name="好_鞍山万科惠斯勒小镇一期5#楼电气工程量清单组价（户内部分含甲供材价格） 6 13" xfId="10942"/>
    <cellStyle name="好_鞍山万科惠斯勒小镇一期5#楼电气工程量清单组价（户内部分含甲供材价格） 6 14" xfId="10943"/>
    <cellStyle name="好_鞍山万科惠斯勒小镇一期5#楼电气工程量清单组价（户内部分含甲供材价格） 6 15" xfId="10944"/>
    <cellStyle name="好_鞍山万科惠斯勒小镇一期5#楼电气工程量清单组价（户内部分含甲供材价格） 6 16" xfId="10945"/>
    <cellStyle name="好_鞍山万科惠斯勒小镇一期5#楼电气工程量清单组价（户内部分含甲供材价格） 6 2" xfId="10946"/>
    <cellStyle name="好_鞍山万科惠斯勒小镇一期5#楼电气工程量清单组价（户内部分含甲供材价格） 6 3" xfId="10947"/>
    <cellStyle name="好_鞍山万科惠斯勒小镇一期5#楼电气工程量清单组价（户内部分含甲供材价格） 6 4" xfId="7588"/>
    <cellStyle name="好_鞍山万科惠斯勒小镇一期5#楼电气工程量清单组价（户内部分含甲供材价格） 6 5" xfId="7591"/>
    <cellStyle name="好_鞍山万科惠斯勒小镇一期5#楼电气工程量清单组价（户内部分含甲供材价格） 6 6" xfId="7594"/>
    <cellStyle name="好_鞍山万科惠斯勒小镇一期5#楼电气工程量清单组价（户内部分含甲供材价格） 6 7" xfId="7597"/>
    <cellStyle name="好_鞍山万科惠斯勒小镇一期5#楼电气工程量清单组价（户内部分含甲供材价格） 6 8" xfId="7600"/>
    <cellStyle name="好_鞍山万科惠斯勒小镇一期5#楼电气工程量清单组价（户内部分含甲供材价格） 6 9" xfId="7603"/>
    <cellStyle name="好_鞍山万科惠斯勒小镇一期5#楼电气工程量清单组价（户内部分含甲供材价格） 6_1.7安装" xfId="2951"/>
    <cellStyle name="好_鞍山万科惠斯勒小镇一期5#楼电气工程量清单组价（户内部分含甲供材价格） 6_1.7安装 10" xfId="6008"/>
    <cellStyle name="好_鞍山万科惠斯勒小镇一期5#楼电气工程量清单组价（户内部分含甲供材价格） 6_1.7安装 11" xfId="9917"/>
    <cellStyle name="好_鞍山万科惠斯勒小镇一期5#楼电气工程量清单组价（户内部分含甲供材价格） 6_1.7安装 12" xfId="9919"/>
    <cellStyle name="好_鞍山万科惠斯勒小镇一期5#楼电气工程量清单组价（户内部分含甲供材价格） 6_1.7安装 13" xfId="9921"/>
    <cellStyle name="好_鞍山万科惠斯勒小镇一期5#楼电气工程量清单组价（户内部分含甲供材价格） 6_1.7安装 14" xfId="9923"/>
    <cellStyle name="好_鞍山万科惠斯勒小镇一期5#楼电气工程量清单组价（户内部分含甲供材价格） 6_1.7安装 15" xfId="9925"/>
    <cellStyle name="好_鞍山万科惠斯勒小镇一期5#楼电气工程量清单组价（户内部分含甲供材价格） 6_1.7安装 16" xfId="9927"/>
    <cellStyle name="好_鞍山万科惠斯勒小镇一期5#楼电气工程量清单组价（户内部分含甲供材价格） 6_1.7安装 2" xfId="10948"/>
    <cellStyle name="好_鞍山万科惠斯勒小镇一期5#楼电气工程量清单组价（户内部分含甲供材价格） 6_1.7安装 3" xfId="10949"/>
    <cellStyle name="好_鞍山万科惠斯勒小镇一期5#楼电气工程量清单组价（户内部分含甲供材价格） 6_1.7安装 4" xfId="10950"/>
    <cellStyle name="好_鞍山万科惠斯勒小镇一期5#楼电气工程量清单组价（户内部分含甲供材价格） 6_1.7安装 5" xfId="10951"/>
    <cellStyle name="好_鞍山万科惠斯勒小镇一期5#楼电气工程量清单组价（户内部分含甲供材价格） 6_1.7安装 6" xfId="10952"/>
    <cellStyle name="好_鞍山万科惠斯勒小镇一期5#楼电气工程量清单组价（户内部分含甲供材价格） 6_1.7安装 7" xfId="10953"/>
    <cellStyle name="好_鞍山万科惠斯勒小镇一期5#楼电气工程量清单组价（户内部分含甲供材价格） 6_1.7安装 8" xfId="10954"/>
    <cellStyle name="好_鞍山万科惠斯勒小镇一期5#楼电气工程量清单组价（户内部分含甲供材价格） 6_1.7安装 9" xfId="10955"/>
    <cellStyle name="好_鞍山万科惠斯勒小镇一期5#楼电气工程量清单组价（户内部分含甲供材价格） 6_总包工程清单格式2012.12.25(1.4填写)(指标分析)" xfId="10956"/>
    <cellStyle name="好_鞍山万科惠斯勒小镇一期5#楼电气工程量清单组价（户内部分含甲供材价格） 6_总包工程清单格式2012.12.25(1.4填写)(指标分析) 10" xfId="10957"/>
    <cellStyle name="好_鞍山万科惠斯勒小镇一期5#楼电气工程量清单组价（户内部分含甲供材价格） 6_总包工程清单格式2012.12.25(1.4填写)(指标分析) 11" xfId="10958"/>
    <cellStyle name="好_鞍山万科惠斯勒小镇一期5#楼电气工程量清单组价（户内部分含甲供材价格） 6_总包工程清单格式2012.12.25(1.4填写)(指标分析) 12" xfId="10959"/>
    <cellStyle name="好_鞍山万科惠斯勒小镇一期5#楼电气工程量清单组价（户内部分含甲供材价格） 6_总包工程清单格式2012.12.25(1.4填写)(指标分析) 13" xfId="10960"/>
    <cellStyle name="好_鞍山万科惠斯勒小镇一期5#楼电气工程量清单组价（户内部分含甲供材价格） 6_总包工程清单格式2012.12.25(1.4填写)(指标分析) 14" xfId="10961"/>
    <cellStyle name="好_鞍山万科惠斯勒小镇一期5#楼电气工程量清单组价（户内部分含甲供材价格） 6_总包工程清单格式2012.12.25(1.4填写)(指标分析) 15" xfId="10962"/>
    <cellStyle name="好_鞍山万科惠斯勒小镇一期5#楼电气工程量清单组价（户内部分含甲供材价格） 6_总包工程清单格式2012.12.25(1.4填写)(指标分析) 16" xfId="10963"/>
    <cellStyle name="好_鞍山万科惠斯勒小镇一期5#楼电气工程量清单组价（户内部分含甲供材价格） 6_总包工程清单格式2012.12.25(1.4填写)(指标分析) 2" xfId="4982"/>
    <cellStyle name="好_鞍山万科惠斯勒小镇一期5#楼电气工程量清单组价（户内部分含甲供材价格） 6_总包工程清单格式2012.12.25(1.4填写)(指标分析) 3" xfId="5382"/>
    <cellStyle name="好_鞍山万科惠斯勒小镇一期5#楼电气工程量清单组价（户内部分含甲供材价格） 6_总包工程清单格式2012.12.25(1.4填写)(指标分析) 4" xfId="5384"/>
    <cellStyle name="好_鞍山万科惠斯勒小镇一期5#楼电气工程量清单组价（户内部分含甲供材价格） 6_总包工程清单格式2012.12.25(1.4填写)(指标分析) 5" xfId="5386"/>
    <cellStyle name="好_鞍山万科惠斯勒小镇一期5#楼电气工程量清单组价（户内部分含甲供材价格） 6_总包工程清单格式2012.12.25(1.4填写)(指标分析) 6" xfId="10964"/>
    <cellStyle name="好_鞍山万科惠斯勒小镇一期5#楼电气工程量清单组价（户内部分含甲供材价格） 6_总包工程清单格式2012.12.25(1.4填写)(指标分析) 7" xfId="10965"/>
    <cellStyle name="好_鞍山万科惠斯勒小镇一期5#楼电气工程量清单组价（户内部分含甲供材价格） 6_总包工程清单格式2012.12.25(1.4填写)(指标分析) 8" xfId="10966"/>
    <cellStyle name="好_鞍山万科惠斯勒小镇一期5#楼电气工程量清单组价（户内部分含甲供材价格） 6_总包工程清单格式2012.12.25(1.4填写)(指标分析) 9" xfId="10967"/>
    <cellStyle name="好_鞍山万科惠斯勒小镇一期5#楼电气工程量清单组价（户内部分含甲供材价格） 6_总包工程清单格式2012.12.25(1.5土建填写)" xfId="4493"/>
    <cellStyle name="好_鞍山万科惠斯勒小镇一期5#楼电气工程量清单组价（户内部分含甲供材价格） 6_总包工程清单格式2012.12.25(1.5土建填写) 10" xfId="10117"/>
    <cellStyle name="好_鞍山万科惠斯勒小镇一期5#楼电气工程量清单组价（户内部分含甲供材价格） 6_总包工程清单格式2012.12.25(1.5土建填写) 11" xfId="10119"/>
    <cellStyle name="好_鞍山万科惠斯勒小镇一期5#楼电气工程量清单组价（户内部分含甲供材价格） 6_总包工程清单格式2012.12.25(1.5土建填写) 12" xfId="10121"/>
    <cellStyle name="好_鞍山万科惠斯勒小镇一期5#楼电气工程量清单组价（户内部分含甲供材价格） 6_总包工程清单格式2012.12.25(1.5土建填写) 13" xfId="5502"/>
    <cellStyle name="好_鞍山万科惠斯勒小镇一期5#楼电气工程量清单组价（户内部分含甲供材价格） 6_总包工程清单格式2012.12.25(1.5土建填写) 14" xfId="10968"/>
    <cellStyle name="好_鞍山万科惠斯勒小镇一期5#楼电气工程量清单组价（户内部分含甲供材价格） 6_总包工程清单格式2012.12.25(1.5土建填写) 15" xfId="10969"/>
    <cellStyle name="好_鞍山万科惠斯勒小镇一期5#楼电气工程量清单组价（户内部分含甲供材价格） 6_总包工程清单格式2012.12.25(1.5土建填写) 16" xfId="10970"/>
    <cellStyle name="好_鞍山万科惠斯勒小镇一期5#楼电气工程量清单组价（户内部分含甲供材价格） 6_总包工程清单格式2012.12.25(1.5土建填写) 2" xfId="1869"/>
    <cellStyle name="好_鞍山万科惠斯勒小镇一期5#楼电气工程量清单组价（户内部分含甲供材价格） 6_总包工程清单格式2012.12.25(1.5土建填写) 3" xfId="10971"/>
    <cellStyle name="好_鞍山万科惠斯勒小镇一期5#楼电气工程量清单组价（户内部分含甲供材价格） 6_总包工程清单格式2012.12.25(1.5土建填写) 4" xfId="10972"/>
    <cellStyle name="好_鞍山万科惠斯勒小镇一期5#楼电气工程量清单组价（户内部分含甲供材价格） 6_总包工程清单格式2012.12.25(1.5土建填写) 5" xfId="10973"/>
    <cellStyle name="好_鞍山万科惠斯勒小镇一期5#楼电气工程量清单组价（户内部分含甲供材价格） 6_总包工程清单格式2012.12.25(1.5土建填写) 6" xfId="10974"/>
    <cellStyle name="好_鞍山万科惠斯勒小镇一期5#楼电气工程量清单组价（户内部分含甲供材价格） 6_总包工程清单格式2012.12.25(1.5土建填写) 7" xfId="10975"/>
    <cellStyle name="好_鞍山万科惠斯勒小镇一期5#楼电气工程量清单组价（户内部分含甲供材价格） 6_总包工程清单格式2012.12.25(1.5土建填写) 8" xfId="10976"/>
    <cellStyle name="好_鞍山万科惠斯勒小镇一期5#楼电气工程量清单组价（户内部分含甲供材价格） 6_总包工程清单格式2012.12.25(1.5土建填写) 9" xfId="10977"/>
    <cellStyle name="好_鞍山万科惠斯勒小镇一期5#楼电气工程量清单组价（户内部分含甲供材价格） 7" xfId="10978"/>
    <cellStyle name="好_鞍山万科惠斯勒小镇一期5#楼电气工程量清单组价（户内部分含甲供材价格） 8" xfId="10979"/>
    <cellStyle name="好_鞍山万科惠斯勒小镇一期5#楼电气工程量清单组价（户内部分含甲供材价格） 9" xfId="10980"/>
    <cellStyle name="好_鞍山万科惠斯勒小镇一期5号楼水暖工程清单20100306" xfId="10981"/>
    <cellStyle name="好_鞍山万科惠斯勒小镇一期5号楼水暖工程清单20100306 10" xfId="10982"/>
    <cellStyle name="好_鞍山万科惠斯勒小镇一期5号楼水暖工程清单20100306 10 10" xfId="6172"/>
    <cellStyle name="好_鞍山万科惠斯勒小镇一期5号楼水暖工程清单20100306 10 11" xfId="6176"/>
    <cellStyle name="好_鞍山万科惠斯勒小镇一期5号楼水暖工程清单20100306 10 12" xfId="6180"/>
    <cellStyle name="好_鞍山万科惠斯勒小镇一期5号楼水暖工程清单20100306 10 13" xfId="6184"/>
    <cellStyle name="好_鞍山万科惠斯勒小镇一期5号楼水暖工程清单20100306 10 14" xfId="6188"/>
    <cellStyle name="好_鞍山万科惠斯勒小镇一期5号楼水暖工程清单20100306 10 15" xfId="6191"/>
    <cellStyle name="好_鞍山万科惠斯勒小镇一期5号楼水暖工程清单20100306 10 16" xfId="10983"/>
    <cellStyle name="好_鞍山万科惠斯勒小镇一期5号楼水暖工程清单20100306 10 2" xfId="10984"/>
    <cellStyle name="好_鞍山万科惠斯勒小镇一期5号楼水暖工程清单20100306 10 3" xfId="10986"/>
    <cellStyle name="好_鞍山万科惠斯勒小镇一期5号楼水暖工程清单20100306 10 4" xfId="10988"/>
    <cellStyle name="好_鞍山万科惠斯勒小镇一期5号楼水暖工程清单20100306 10 5" xfId="10989"/>
    <cellStyle name="好_鞍山万科惠斯勒小镇一期5号楼水暖工程清单20100306 10 6" xfId="10990"/>
    <cellStyle name="好_鞍山万科惠斯勒小镇一期5号楼水暖工程清单20100306 10 7" xfId="10991"/>
    <cellStyle name="好_鞍山万科惠斯勒小镇一期5号楼水暖工程清单20100306 10 8" xfId="10992"/>
    <cellStyle name="好_鞍山万科惠斯勒小镇一期5号楼水暖工程清单20100306 10 9" xfId="10993"/>
    <cellStyle name="好_鞍山万科惠斯勒小镇一期5号楼水暖工程清单20100306 10_1.7安装" xfId="10994"/>
    <cellStyle name="好_鞍山万科惠斯勒小镇一期5号楼水暖工程清单20100306 10_1.7安装 10" xfId="10995"/>
    <cellStyle name="好_鞍山万科惠斯勒小镇一期5号楼水暖工程清单20100306 10_1.7安装 11" xfId="10997"/>
    <cellStyle name="好_鞍山万科惠斯勒小镇一期5号楼水暖工程清单20100306 10_1.7安装 12" xfId="10998"/>
    <cellStyle name="好_鞍山万科惠斯勒小镇一期5号楼水暖工程清单20100306 10_1.7安装 13" xfId="10999"/>
    <cellStyle name="好_鞍山万科惠斯勒小镇一期5号楼水暖工程清单20100306 10_1.7安装 14" xfId="11000"/>
    <cellStyle name="好_鞍山万科惠斯勒小镇一期5号楼水暖工程清单20100306 10_1.7安装 15" xfId="11001"/>
    <cellStyle name="好_鞍山万科惠斯勒小镇一期5号楼水暖工程清单20100306 10_1.7安装 16" xfId="11002"/>
    <cellStyle name="好_鞍山万科惠斯勒小镇一期5号楼水暖工程清单20100306 10_1.7安装 2" xfId="11004"/>
    <cellStyle name="好_鞍山万科惠斯勒小镇一期5号楼水暖工程清单20100306 10_1.7安装 3" xfId="11005"/>
    <cellStyle name="好_鞍山万科惠斯勒小镇一期5号楼水暖工程清单20100306 10_1.7安装 4" xfId="11006"/>
    <cellStyle name="好_鞍山万科惠斯勒小镇一期5号楼水暖工程清单20100306 10_1.7安装 5" xfId="11007"/>
    <cellStyle name="好_鞍山万科惠斯勒小镇一期5号楼水暖工程清单20100306 10_1.7安装 6" xfId="11008"/>
    <cellStyle name="好_鞍山万科惠斯勒小镇一期5号楼水暖工程清单20100306 10_1.7安装 7" xfId="11009"/>
    <cellStyle name="好_鞍山万科惠斯勒小镇一期5号楼水暖工程清单20100306 10_1.7安装 8" xfId="11010"/>
    <cellStyle name="好_鞍山万科惠斯勒小镇一期5号楼水暖工程清单20100306 10_1.7安装 9" xfId="11011"/>
    <cellStyle name="好_鞍山万科惠斯勒小镇一期5号楼水暖工程清单20100306 10_总包工程清单格式2012.12.25(1.4填写)(指标分析)" xfId="11012"/>
    <cellStyle name="好_鞍山万科惠斯勒小镇一期5号楼水暖工程清单20100306 10_总包工程清单格式2012.12.25(1.4填写)(指标分析) 10" xfId="11014"/>
    <cellStyle name="好_鞍山万科惠斯勒小镇一期5号楼水暖工程清单20100306 10_总包工程清单格式2012.12.25(1.4填写)(指标分析) 11" xfId="11016"/>
    <cellStyle name="好_鞍山万科惠斯勒小镇一期5号楼水暖工程清单20100306 10_总包工程清单格式2012.12.25(1.4填写)(指标分析) 12" xfId="11017"/>
    <cellStyle name="好_鞍山万科惠斯勒小镇一期5号楼水暖工程清单20100306 10_总包工程清单格式2012.12.25(1.4填写)(指标分析) 13" xfId="11018"/>
    <cellStyle name="好_鞍山万科惠斯勒小镇一期5号楼水暖工程清单20100306 10_总包工程清单格式2012.12.25(1.4填写)(指标分析) 14" xfId="11019"/>
    <cellStyle name="好_鞍山万科惠斯勒小镇一期5号楼水暖工程清单20100306 10_总包工程清单格式2012.12.25(1.4填写)(指标分析) 15" xfId="11020"/>
    <cellStyle name="好_鞍山万科惠斯勒小镇一期5号楼水暖工程清单20100306 10_总包工程清单格式2012.12.25(1.4填写)(指标分析) 16" xfId="11021"/>
    <cellStyle name="好_鞍山万科惠斯勒小镇一期5号楼水暖工程清单20100306 10_总包工程清单格式2012.12.25(1.4填写)(指标分析) 2" xfId="11022"/>
    <cellStyle name="好_鞍山万科惠斯勒小镇一期5号楼水暖工程清单20100306 10_总包工程清单格式2012.12.25(1.4填写)(指标分析) 3" xfId="11023"/>
    <cellStyle name="好_鞍山万科惠斯勒小镇一期5号楼水暖工程清单20100306 10_总包工程清单格式2012.12.25(1.4填写)(指标分析) 4" xfId="11024"/>
    <cellStyle name="好_鞍山万科惠斯勒小镇一期5号楼水暖工程清单20100306 10_总包工程清单格式2012.12.25(1.4填写)(指标分析) 5" xfId="11025"/>
    <cellStyle name="好_鞍山万科惠斯勒小镇一期5号楼水暖工程清单20100306 10_总包工程清单格式2012.12.25(1.4填写)(指标分析) 6" xfId="11026"/>
    <cellStyle name="好_鞍山万科惠斯勒小镇一期5号楼水暖工程清单20100306 10_总包工程清单格式2012.12.25(1.4填写)(指标分析) 7" xfId="11027"/>
    <cellStyle name="好_鞍山万科惠斯勒小镇一期5号楼水暖工程清单20100306 10_总包工程清单格式2012.12.25(1.4填写)(指标分析) 8" xfId="11028"/>
    <cellStyle name="好_鞍山万科惠斯勒小镇一期5号楼水暖工程清单20100306 10_总包工程清单格式2012.12.25(1.4填写)(指标分析) 9" xfId="11029"/>
    <cellStyle name="好_鞍山万科惠斯勒小镇一期5号楼水暖工程清单20100306 10_总包工程清单格式2012.12.25(1.5土建填写)" xfId="11030"/>
    <cellStyle name="好_鞍山万科惠斯勒小镇一期5号楼水暖工程清单20100306 10_总包工程清单格式2012.12.25(1.5土建填写) 10" xfId="11031"/>
    <cellStyle name="好_鞍山万科惠斯勒小镇一期5号楼水暖工程清单20100306 10_总包工程清单格式2012.12.25(1.5土建填写) 11" xfId="4144"/>
    <cellStyle name="好_鞍山万科惠斯勒小镇一期5号楼水暖工程清单20100306 10_总包工程清单格式2012.12.25(1.5土建填写) 12" xfId="11032"/>
    <cellStyle name="好_鞍山万科惠斯勒小镇一期5号楼水暖工程清单20100306 10_总包工程清单格式2012.12.25(1.5土建填写) 13" xfId="11033"/>
    <cellStyle name="好_鞍山万科惠斯勒小镇一期5号楼水暖工程清单20100306 10_总包工程清单格式2012.12.25(1.5土建填写) 14" xfId="11034"/>
    <cellStyle name="好_鞍山万科惠斯勒小镇一期5号楼水暖工程清单20100306 10_总包工程清单格式2012.12.25(1.5土建填写) 15" xfId="11035"/>
    <cellStyle name="好_鞍山万科惠斯勒小镇一期5号楼水暖工程清单20100306 10_总包工程清单格式2012.12.25(1.5土建填写) 16" xfId="11036"/>
    <cellStyle name="好_鞍山万科惠斯勒小镇一期5号楼水暖工程清单20100306 10_总包工程清单格式2012.12.25(1.5土建填写) 2" xfId="11037"/>
    <cellStyle name="好_鞍山万科惠斯勒小镇一期5号楼水暖工程清单20100306 10_总包工程清单格式2012.12.25(1.5土建填写) 3" xfId="11039"/>
    <cellStyle name="好_鞍山万科惠斯勒小镇一期5号楼水暖工程清单20100306 10_总包工程清单格式2012.12.25(1.5土建填写) 4" xfId="11041"/>
    <cellStyle name="好_鞍山万科惠斯勒小镇一期5号楼水暖工程清单20100306 10_总包工程清单格式2012.12.25(1.5土建填写) 5" xfId="11043"/>
    <cellStyle name="好_鞍山万科惠斯勒小镇一期5号楼水暖工程清单20100306 10_总包工程清单格式2012.12.25(1.5土建填写) 6" xfId="11045"/>
    <cellStyle name="好_鞍山万科惠斯勒小镇一期5号楼水暖工程清单20100306 10_总包工程清单格式2012.12.25(1.5土建填写) 7" xfId="11047"/>
    <cellStyle name="好_鞍山万科惠斯勒小镇一期5号楼水暖工程清单20100306 10_总包工程清单格式2012.12.25(1.5土建填写) 8" xfId="11048"/>
    <cellStyle name="好_鞍山万科惠斯勒小镇一期5号楼水暖工程清单20100306 10_总包工程清单格式2012.12.25(1.5土建填写) 9" xfId="11049"/>
    <cellStyle name="好_鞍山万科惠斯勒小镇一期5号楼水暖工程清单20100306 11" xfId="11050"/>
    <cellStyle name="好_鞍山万科惠斯勒小镇一期5号楼水暖工程清单20100306 11 10" xfId="11051"/>
    <cellStyle name="好_鞍山万科惠斯勒小镇一期5号楼水暖工程清单20100306 11 11" xfId="11052"/>
    <cellStyle name="好_鞍山万科惠斯勒小镇一期5号楼水暖工程清单20100306 11 12" xfId="11053"/>
    <cellStyle name="好_鞍山万科惠斯勒小镇一期5号楼水暖工程清单20100306 11 13" xfId="11054"/>
    <cellStyle name="好_鞍山万科惠斯勒小镇一期5号楼水暖工程清单20100306 11 14" xfId="11055"/>
    <cellStyle name="好_鞍山万科惠斯勒小镇一期5号楼水暖工程清单20100306 11 15" xfId="11056"/>
    <cellStyle name="好_鞍山万科惠斯勒小镇一期5号楼水暖工程清单20100306 11 16" xfId="11057"/>
    <cellStyle name="好_鞍山万科惠斯勒小镇一期5号楼水暖工程清单20100306 11 2" xfId="11058"/>
    <cellStyle name="好_鞍山万科惠斯勒小镇一期5号楼水暖工程清单20100306 11 3" xfId="11059"/>
    <cellStyle name="好_鞍山万科惠斯勒小镇一期5号楼水暖工程清单20100306 11 4" xfId="11060"/>
    <cellStyle name="好_鞍山万科惠斯勒小镇一期5号楼水暖工程清单20100306 11 5" xfId="11061"/>
    <cellStyle name="好_鞍山万科惠斯勒小镇一期5号楼水暖工程清单20100306 11 6" xfId="11062"/>
    <cellStyle name="好_鞍山万科惠斯勒小镇一期5号楼水暖工程清单20100306 11 7" xfId="11063"/>
    <cellStyle name="好_鞍山万科惠斯勒小镇一期5号楼水暖工程清单20100306 11 8" xfId="11064"/>
    <cellStyle name="好_鞍山万科惠斯勒小镇一期5号楼水暖工程清单20100306 11 9" xfId="11065"/>
    <cellStyle name="好_鞍山万科惠斯勒小镇一期5号楼水暖工程清单20100306 11_1.7安装" xfId="2320"/>
    <cellStyle name="好_鞍山万科惠斯勒小镇一期5号楼水暖工程清单20100306 11_1.7安装 10" xfId="11066"/>
    <cellStyle name="好_鞍山万科惠斯勒小镇一期5号楼水暖工程清单20100306 11_1.7安装 11" xfId="11068"/>
    <cellStyle name="好_鞍山万科惠斯勒小镇一期5号楼水暖工程清单20100306 11_1.7安装 12" xfId="11069"/>
    <cellStyle name="好_鞍山万科惠斯勒小镇一期5号楼水暖工程清单20100306 11_1.7安装 13" xfId="11070"/>
    <cellStyle name="好_鞍山万科惠斯勒小镇一期5号楼水暖工程清单20100306 11_1.7安装 14" xfId="11071"/>
    <cellStyle name="好_鞍山万科惠斯勒小镇一期5号楼水暖工程清单20100306 11_1.7安装 15" xfId="11072"/>
    <cellStyle name="好_鞍山万科惠斯勒小镇一期5号楼水暖工程清单20100306 11_1.7安装 16" xfId="11073"/>
    <cellStyle name="好_鞍山万科惠斯勒小镇一期5号楼水暖工程清单20100306 11_1.7安装 2" xfId="11074"/>
    <cellStyle name="好_鞍山万科惠斯勒小镇一期5号楼水暖工程清单20100306 11_1.7安装 3" xfId="11075"/>
    <cellStyle name="好_鞍山万科惠斯勒小镇一期5号楼水暖工程清单20100306 11_1.7安装 4" xfId="11076"/>
    <cellStyle name="好_鞍山万科惠斯勒小镇一期5号楼水暖工程清单20100306 11_1.7安装 5" xfId="11077"/>
    <cellStyle name="好_鞍山万科惠斯勒小镇一期5号楼水暖工程清单20100306 11_1.7安装 6" xfId="11078"/>
    <cellStyle name="好_鞍山万科惠斯勒小镇一期5号楼水暖工程清单20100306 11_1.7安装 7" xfId="11079"/>
    <cellStyle name="好_鞍山万科惠斯勒小镇一期5号楼水暖工程清单20100306 11_1.7安装 8" xfId="11080"/>
    <cellStyle name="好_鞍山万科惠斯勒小镇一期5号楼水暖工程清单20100306 11_1.7安装 9" xfId="11081"/>
    <cellStyle name="好_鞍山万科惠斯勒小镇一期5号楼水暖工程清单20100306 11_总包工程清单格式2012.12.25(1.4填写)(指标分析)" xfId="11082"/>
    <cellStyle name="好_鞍山万科惠斯勒小镇一期5号楼水暖工程清单20100306 11_总包工程清单格式2012.12.25(1.4填写)(指标分析) 10" xfId="11084"/>
    <cellStyle name="好_鞍山万科惠斯勒小镇一期5号楼水暖工程清单20100306 11_总包工程清单格式2012.12.25(1.4填写)(指标分析) 11" xfId="11085"/>
    <cellStyle name="好_鞍山万科惠斯勒小镇一期5号楼水暖工程清单20100306 11_总包工程清单格式2012.12.25(1.4填写)(指标分析) 12" xfId="11086"/>
    <cellStyle name="好_鞍山万科惠斯勒小镇一期5号楼水暖工程清单20100306 11_总包工程清单格式2012.12.25(1.4填写)(指标分析) 13" xfId="11087"/>
    <cellStyle name="好_鞍山万科惠斯勒小镇一期5号楼水暖工程清单20100306 11_总包工程清单格式2012.12.25(1.4填写)(指标分析) 14" xfId="11088"/>
    <cellStyle name="好_鞍山万科惠斯勒小镇一期5号楼水暖工程清单20100306 11_总包工程清单格式2012.12.25(1.4填写)(指标分析) 15" xfId="11089"/>
    <cellStyle name="好_鞍山万科惠斯勒小镇一期5号楼水暖工程清单20100306 11_总包工程清单格式2012.12.25(1.4填写)(指标分析) 16" xfId="11090"/>
    <cellStyle name="好_鞍山万科惠斯勒小镇一期5号楼水暖工程清单20100306 11_总包工程清单格式2012.12.25(1.4填写)(指标分析) 2" xfId="11091"/>
    <cellStyle name="好_鞍山万科惠斯勒小镇一期5号楼水暖工程清单20100306 11_总包工程清单格式2012.12.25(1.4填写)(指标分析) 3" xfId="11093"/>
    <cellStyle name="好_鞍山万科惠斯勒小镇一期5号楼水暖工程清单20100306 11_总包工程清单格式2012.12.25(1.4填写)(指标分析) 4" xfId="11094"/>
    <cellStyle name="好_鞍山万科惠斯勒小镇一期5号楼水暖工程清单20100306 11_总包工程清单格式2012.12.25(1.4填写)(指标分析) 5" xfId="5816"/>
    <cellStyle name="好_鞍山万科惠斯勒小镇一期5号楼水暖工程清单20100306 11_总包工程清单格式2012.12.25(1.4填写)(指标分析) 6" xfId="5818"/>
    <cellStyle name="好_鞍山万科惠斯勒小镇一期5号楼水暖工程清单20100306 11_总包工程清单格式2012.12.25(1.4填写)(指标分析) 7" xfId="3950"/>
    <cellStyle name="好_鞍山万科惠斯勒小镇一期5号楼水暖工程清单20100306 11_总包工程清单格式2012.12.25(1.4填写)(指标分析) 8" xfId="11095"/>
    <cellStyle name="好_鞍山万科惠斯勒小镇一期5号楼水暖工程清单20100306 11_总包工程清单格式2012.12.25(1.4填写)(指标分析) 9" xfId="11096"/>
    <cellStyle name="好_鞍山万科惠斯勒小镇一期5号楼水暖工程清单20100306 11_总包工程清单格式2012.12.25(1.5土建填写)" xfId="11097"/>
    <cellStyle name="好_鞍山万科惠斯勒小镇一期5号楼水暖工程清单20100306 11_总包工程清单格式2012.12.25(1.5土建填写) 10" xfId="8510"/>
    <cellStyle name="好_鞍山万科惠斯勒小镇一期5号楼水暖工程清单20100306 11_总包工程清单格式2012.12.25(1.5土建填写) 11" xfId="8512"/>
    <cellStyle name="好_鞍山万科惠斯勒小镇一期5号楼水暖工程清单20100306 11_总包工程清单格式2012.12.25(1.5土建填写) 12" xfId="8514"/>
    <cellStyle name="好_鞍山万科惠斯勒小镇一期5号楼水暖工程清单20100306 11_总包工程清单格式2012.12.25(1.5土建填写) 13" xfId="8516"/>
    <cellStyle name="好_鞍山万科惠斯勒小镇一期5号楼水暖工程清单20100306 11_总包工程清单格式2012.12.25(1.5土建填写) 14" xfId="8518"/>
    <cellStyle name="好_鞍山万科惠斯勒小镇一期5号楼水暖工程清单20100306 11_总包工程清单格式2012.12.25(1.5土建填写) 15" xfId="8520"/>
    <cellStyle name="好_鞍山万科惠斯勒小镇一期5号楼水暖工程清单20100306 11_总包工程清单格式2012.12.25(1.5土建填写) 16" xfId="5565"/>
    <cellStyle name="好_鞍山万科惠斯勒小镇一期5号楼水暖工程清单20100306 11_总包工程清单格式2012.12.25(1.5土建填写) 2" xfId="11098"/>
    <cellStyle name="好_鞍山万科惠斯勒小镇一期5号楼水暖工程清单20100306 11_总包工程清单格式2012.12.25(1.5土建填写) 3" xfId="11100"/>
    <cellStyle name="好_鞍山万科惠斯勒小镇一期5号楼水暖工程清单20100306 11_总包工程清单格式2012.12.25(1.5土建填写) 4" xfId="11101"/>
    <cellStyle name="好_鞍山万科惠斯勒小镇一期5号楼水暖工程清单20100306 11_总包工程清单格式2012.12.25(1.5土建填写) 5" xfId="11102"/>
    <cellStyle name="好_鞍山万科惠斯勒小镇一期5号楼水暖工程清单20100306 11_总包工程清单格式2012.12.25(1.5土建填写) 6" xfId="6169"/>
    <cellStyle name="好_鞍山万科惠斯勒小镇一期5号楼水暖工程清单20100306 11_总包工程清单格式2012.12.25(1.5土建填写) 7" xfId="6173"/>
    <cellStyle name="好_鞍山万科惠斯勒小镇一期5号楼水暖工程清单20100306 11_总包工程清单格式2012.12.25(1.5土建填写) 8" xfId="6177"/>
    <cellStyle name="好_鞍山万科惠斯勒小镇一期5号楼水暖工程清单20100306 11_总包工程清单格式2012.12.25(1.5土建填写) 9" xfId="6181"/>
    <cellStyle name="好_鞍山万科惠斯勒小镇一期5号楼水暖工程清单20100306 12" xfId="11103"/>
    <cellStyle name="好_鞍山万科惠斯勒小镇一期5号楼水暖工程清单20100306 13" xfId="11104"/>
    <cellStyle name="好_鞍山万科惠斯勒小镇一期5号楼水暖工程清单20100306 14" xfId="11105"/>
    <cellStyle name="好_鞍山万科惠斯勒小镇一期5号楼水暖工程清单20100306 15" xfId="11106"/>
    <cellStyle name="好_鞍山万科惠斯勒小镇一期5号楼水暖工程清单20100306 16" xfId="11108"/>
    <cellStyle name="好_鞍山万科惠斯勒小镇一期5号楼水暖工程清单20100306 17" xfId="11110"/>
    <cellStyle name="好_鞍山万科惠斯勒小镇一期5号楼水暖工程清单20100306 18" xfId="11112"/>
    <cellStyle name="好_鞍山万科惠斯勒小镇一期5号楼水暖工程清单20100306 19" xfId="11115"/>
    <cellStyle name="好_鞍山万科惠斯勒小镇一期5号楼水暖工程清单20100306 2" xfId="9796"/>
    <cellStyle name="好_鞍山万科惠斯勒小镇一期5号楼水暖工程清单20100306 2 10" xfId="11118"/>
    <cellStyle name="好_鞍山万科惠斯勒小镇一期5号楼水暖工程清单20100306 2 11" xfId="11119"/>
    <cellStyle name="好_鞍山万科惠斯勒小镇一期5号楼水暖工程清单20100306 2 12" xfId="11120"/>
    <cellStyle name="好_鞍山万科惠斯勒小镇一期5号楼水暖工程清单20100306 2 13" xfId="11121"/>
    <cellStyle name="好_鞍山万科惠斯勒小镇一期5号楼水暖工程清单20100306 2 14" xfId="4444"/>
    <cellStyle name="好_鞍山万科惠斯勒小镇一期5号楼水暖工程清单20100306 2 15" xfId="4447"/>
    <cellStyle name="好_鞍山万科惠斯勒小镇一期5号楼水暖工程清单20100306 2 16" xfId="5362"/>
    <cellStyle name="好_鞍山万科惠斯勒小镇一期5号楼水暖工程清单20100306 2 2" xfId="11122"/>
    <cellStyle name="好_鞍山万科惠斯勒小镇一期5号楼水暖工程清单20100306 2 3" xfId="11123"/>
    <cellStyle name="好_鞍山万科惠斯勒小镇一期5号楼水暖工程清单20100306 2 4" xfId="11124"/>
    <cellStyle name="好_鞍山万科惠斯勒小镇一期5号楼水暖工程清单20100306 2 5" xfId="11125"/>
    <cellStyle name="好_鞍山万科惠斯勒小镇一期5号楼水暖工程清单20100306 2 6" xfId="11127"/>
    <cellStyle name="好_鞍山万科惠斯勒小镇一期5号楼水暖工程清单20100306 2 7" xfId="11129"/>
    <cellStyle name="好_鞍山万科惠斯勒小镇一期5号楼水暖工程清单20100306 2 8" xfId="11132"/>
    <cellStyle name="好_鞍山万科惠斯勒小镇一期5号楼水暖工程清单20100306 2 9" xfId="11135"/>
    <cellStyle name="好_鞍山万科惠斯勒小镇一期5号楼水暖工程清单20100306 2_1.7安装" xfId="10081"/>
    <cellStyle name="好_鞍山万科惠斯勒小镇一期5号楼水暖工程清单20100306 2_1.7安装 10" xfId="11138"/>
    <cellStyle name="好_鞍山万科惠斯勒小镇一期5号楼水暖工程清单20100306 2_1.7安装 11" xfId="11139"/>
    <cellStyle name="好_鞍山万科惠斯勒小镇一期5号楼水暖工程清单20100306 2_1.7安装 12" xfId="11140"/>
    <cellStyle name="好_鞍山万科惠斯勒小镇一期5号楼水暖工程清单20100306 2_1.7安装 13" xfId="11141"/>
    <cellStyle name="好_鞍山万科惠斯勒小镇一期5号楼水暖工程清单20100306 2_1.7安装 14" xfId="11142"/>
    <cellStyle name="好_鞍山万科惠斯勒小镇一期5号楼水暖工程清单20100306 2_1.7安装 15" xfId="11143"/>
    <cellStyle name="好_鞍山万科惠斯勒小镇一期5号楼水暖工程清单20100306 2_1.7安装 16" xfId="11144"/>
    <cellStyle name="好_鞍山万科惠斯勒小镇一期5号楼水暖工程清单20100306 2_1.7安装 2" xfId="11145"/>
    <cellStyle name="好_鞍山万科惠斯勒小镇一期5号楼水暖工程清单20100306 2_1.7安装 3" xfId="11148"/>
    <cellStyle name="好_鞍山万科惠斯勒小镇一期5号楼水暖工程清单20100306 2_1.7安装 4" xfId="11151"/>
    <cellStyle name="好_鞍山万科惠斯勒小镇一期5号楼水暖工程清单20100306 2_1.7安装 5" xfId="11154"/>
    <cellStyle name="好_鞍山万科惠斯勒小镇一期5号楼水暖工程清单20100306 2_1.7安装 6" xfId="11155"/>
    <cellStyle name="好_鞍山万科惠斯勒小镇一期5号楼水暖工程清单20100306 2_1.7安装 7" xfId="11156"/>
    <cellStyle name="好_鞍山万科惠斯勒小镇一期5号楼水暖工程清单20100306 2_1.7安装 8" xfId="11157"/>
    <cellStyle name="好_鞍山万科惠斯勒小镇一期5号楼水暖工程清单20100306 2_1.7安装 9" xfId="11158"/>
    <cellStyle name="好_鞍山万科惠斯勒小镇一期5号楼水暖工程清单20100306 2_总包工程清单格式2012.12.25(1.4填写)(指标分析)" xfId="11160"/>
    <cellStyle name="好_鞍山万科惠斯勒小镇一期5号楼水暖工程清单20100306 2_总包工程清单格式2012.12.25(1.4填写)(指标分析) 10" xfId="159"/>
    <cellStyle name="好_鞍山万科惠斯勒小镇一期5号楼水暖工程清单20100306 2_总包工程清单格式2012.12.25(1.4填写)(指标分析) 11" xfId="175"/>
    <cellStyle name="好_鞍山万科惠斯勒小镇一期5号楼水暖工程清单20100306 2_总包工程清单格式2012.12.25(1.4填写)(指标分析) 12" xfId="11161"/>
    <cellStyle name="好_鞍山万科惠斯勒小镇一期5号楼水暖工程清单20100306 2_总包工程清单格式2012.12.25(1.4填写)(指标分析) 13" xfId="11163"/>
    <cellStyle name="好_鞍山万科惠斯勒小镇一期5号楼水暖工程清单20100306 2_总包工程清单格式2012.12.25(1.4填写)(指标分析) 14" xfId="11165"/>
    <cellStyle name="好_鞍山万科惠斯勒小镇一期5号楼水暖工程清单20100306 2_总包工程清单格式2012.12.25(1.4填写)(指标分析) 15" xfId="11167"/>
    <cellStyle name="好_鞍山万科惠斯勒小镇一期5号楼水暖工程清单20100306 2_总包工程清单格式2012.12.25(1.4填写)(指标分析) 16" xfId="11168"/>
    <cellStyle name="好_鞍山万科惠斯勒小镇一期5号楼水暖工程清单20100306 2_总包工程清单格式2012.12.25(1.4填写)(指标分析) 2" xfId="11169"/>
    <cellStyle name="好_鞍山万科惠斯勒小镇一期5号楼水暖工程清单20100306 2_总包工程清单格式2012.12.25(1.4填写)(指标分析) 3" xfId="11171"/>
    <cellStyle name="好_鞍山万科惠斯勒小镇一期5号楼水暖工程清单20100306 2_总包工程清单格式2012.12.25(1.4填写)(指标分析) 4" xfId="11174"/>
    <cellStyle name="好_鞍山万科惠斯勒小镇一期5号楼水暖工程清单20100306 2_总包工程清单格式2012.12.25(1.4填写)(指标分析) 5" xfId="11177"/>
    <cellStyle name="好_鞍山万科惠斯勒小镇一期5号楼水暖工程清单20100306 2_总包工程清单格式2012.12.25(1.4填写)(指标分析) 6" xfId="11180"/>
    <cellStyle name="好_鞍山万科惠斯勒小镇一期5号楼水暖工程清单20100306 2_总包工程清单格式2012.12.25(1.4填写)(指标分析) 7" xfId="11183"/>
    <cellStyle name="好_鞍山万科惠斯勒小镇一期5号楼水暖工程清单20100306 2_总包工程清单格式2012.12.25(1.4填写)(指标分析) 8" xfId="11186"/>
    <cellStyle name="好_鞍山万科惠斯勒小镇一期5号楼水暖工程清单20100306 2_总包工程清单格式2012.12.25(1.4填写)(指标分析) 9" xfId="11189"/>
    <cellStyle name="好_鞍山万科惠斯勒小镇一期5号楼水暖工程清单20100306 2_总包工程清单格式2012.12.25(1.5土建填写)" xfId="11192"/>
    <cellStyle name="好_鞍山万科惠斯勒小镇一期5号楼水暖工程清单20100306 2_总包工程清单格式2012.12.25(1.5土建填写) 10" xfId="11193"/>
    <cellStyle name="好_鞍山万科惠斯勒小镇一期5号楼水暖工程清单20100306 2_总包工程清单格式2012.12.25(1.5土建填写) 11" xfId="11194"/>
    <cellStyle name="好_鞍山万科惠斯勒小镇一期5号楼水暖工程清单20100306 2_总包工程清单格式2012.12.25(1.5土建填写) 12" xfId="11195"/>
    <cellStyle name="好_鞍山万科惠斯勒小镇一期5号楼水暖工程清单20100306 2_总包工程清单格式2012.12.25(1.5土建填写) 13" xfId="11196"/>
    <cellStyle name="好_鞍山万科惠斯勒小镇一期5号楼水暖工程清单20100306 2_总包工程清单格式2012.12.25(1.5土建填写) 14" xfId="11197"/>
    <cellStyle name="好_鞍山万科惠斯勒小镇一期5号楼水暖工程清单20100306 2_总包工程清单格式2012.12.25(1.5土建填写) 15" xfId="11198"/>
    <cellStyle name="好_鞍山万科惠斯勒小镇一期5号楼水暖工程清单20100306 2_总包工程清单格式2012.12.25(1.5土建填写) 16" xfId="11199"/>
    <cellStyle name="好_鞍山万科惠斯勒小镇一期5号楼水暖工程清单20100306 2_总包工程清单格式2012.12.25(1.5土建填写) 2" xfId="11200"/>
    <cellStyle name="好_鞍山万科惠斯勒小镇一期5号楼水暖工程清单20100306 2_总包工程清单格式2012.12.25(1.5土建填写) 3" xfId="11201"/>
    <cellStyle name="好_鞍山万科惠斯勒小镇一期5号楼水暖工程清单20100306 2_总包工程清单格式2012.12.25(1.5土建填写) 4" xfId="11202"/>
    <cellStyle name="好_鞍山万科惠斯勒小镇一期5号楼水暖工程清单20100306 2_总包工程清单格式2012.12.25(1.5土建填写) 5" xfId="4423"/>
    <cellStyle name="好_鞍山万科惠斯勒小镇一期5号楼水暖工程清单20100306 2_总包工程清单格式2012.12.25(1.5土建填写) 6" xfId="4426"/>
    <cellStyle name="好_鞍山万科惠斯勒小镇一期5号楼水暖工程清单20100306 2_总包工程清单格式2012.12.25(1.5土建填写) 7" xfId="4429"/>
    <cellStyle name="好_鞍山万科惠斯勒小镇一期5号楼水暖工程清单20100306 2_总包工程清单格式2012.12.25(1.5土建填写) 8" xfId="11203"/>
    <cellStyle name="好_鞍山万科惠斯勒小镇一期5号楼水暖工程清单20100306 2_总包工程清单格式2012.12.25(1.5土建填写) 9" xfId="11204"/>
    <cellStyle name="好_鞍山万科惠斯勒小镇一期5号楼水暖工程清单20100306 20" xfId="11107"/>
    <cellStyle name="好_鞍山万科惠斯勒小镇一期5号楼水暖工程清单20100306 21" xfId="11109"/>
    <cellStyle name="好_鞍山万科惠斯勒小镇一期5号楼水暖工程清单20100306 22" xfId="11111"/>
    <cellStyle name="好_鞍山万科惠斯勒小镇一期5号楼水暖工程清单20100306 23" xfId="11113"/>
    <cellStyle name="好_鞍山万科惠斯勒小镇一期5号楼水暖工程清单20100306 24" xfId="11116"/>
    <cellStyle name="好_鞍山万科惠斯勒小镇一期5号楼水暖工程清单20100306 25" xfId="11205"/>
    <cellStyle name="好_鞍山万科惠斯勒小镇一期5号楼水暖工程清单20100306 26" xfId="11207"/>
    <cellStyle name="好_鞍山万科惠斯勒小镇一期5号楼水暖工程清单20100306 3" xfId="9798"/>
    <cellStyle name="好_鞍山万科惠斯勒小镇一期5号楼水暖工程清单20100306 3 10" xfId="11209"/>
    <cellStyle name="好_鞍山万科惠斯勒小镇一期5号楼水暖工程清单20100306 3 11" xfId="1835"/>
    <cellStyle name="好_鞍山万科惠斯勒小镇一期5号楼水暖工程清单20100306 3 12" xfId="1840"/>
    <cellStyle name="好_鞍山万科惠斯勒小镇一期5号楼水暖工程清单20100306 3 13" xfId="1847"/>
    <cellStyle name="好_鞍山万科惠斯勒小镇一期5号楼水暖工程清单20100306 3 14" xfId="11210"/>
    <cellStyle name="好_鞍山万科惠斯勒小镇一期5号楼水暖工程清单20100306 3 15" xfId="11211"/>
    <cellStyle name="好_鞍山万科惠斯勒小镇一期5号楼水暖工程清单20100306 3 16" xfId="11212"/>
    <cellStyle name="好_鞍山万科惠斯勒小镇一期5号楼水暖工程清单20100306 3 2" xfId="11213"/>
    <cellStyle name="好_鞍山万科惠斯勒小镇一期5号楼水暖工程清单20100306 3 3" xfId="11214"/>
    <cellStyle name="好_鞍山万科惠斯勒小镇一期5号楼水暖工程清单20100306 3 4" xfId="11215"/>
    <cellStyle name="好_鞍山万科惠斯勒小镇一期5号楼水暖工程清单20100306 3 5" xfId="11216"/>
    <cellStyle name="好_鞍山万科惠斯勒小镇一期5号楼水暖工程清单20100306 3 6" xfId="11217"/>
    <cellStyle name="好_鞍山万科惠斯勒小镇一期5号楼水暖工程清单20100306 3 7" xfId="11218"/>
    <cellStyle name="好_鞍山万科惠斯勒小镇一期5号楼水暖工程清单20100306 3 8" xfId="11219"/>
    <cellStyle name="好_鞍山万科惠斯勒小镇一期5号楼水暖工程清单20100306 3 9" xfId="11220"/>
    <cellStyle name="好_鞍山万科惠斯勒小镇一期5号楼水暖工程清单20100306 3_1.7安装" xfId="11221"/>
    <cellStyle name="好_鞍山万科惠斯勒小镇一期5号楼水暖工程清单20100306 3_1.7安装 10" xfId="11222"/>
    <cellStyle name="好_鞍山万科惠斯勒小镇一期5号楼水暖工程清单20100306 3_1.7安装 11" xfId="11223"/>
    <cellStyle name="好_鞍山万科惠斯勒小镇一期5号楼水暖工程清单20100306 3_1.7安装 12" xfId="11224"/>
    <cellStyle name="好_鞍山万科惠斯勒小镇一期5号楼水暖工程清单20100306 3_1.7安装 13" xfId="11225"/>
    <cellStyle name="好_鞍山万科惠斯勒小镇一期5号楼水暖工程清单20100306 3_1.7安装 14" xfId="11226"/>
    <cellStyle name="好_鞍山万科惠斯勒小镇一期5号楼水暖工程清单20100306 3_1.7安装 15" xfId="11227"/>
    <cellStyle name="好_鞍山万科惠斯勒小镇一期5号楼水暖工程清单20100306 3_1.7安装 16" xfId="11228"/>
    <cellStyle name="好_鞍山万科惠斯勒小镇一期5号楼水暖工程清单20100306 3_1.7安装 2" xfId="11229"/>
    <cellStyle name="好_鞍山万科惠斯勒小镇一期5号楼水暖工程清单20100306 3_1.7安装 3" xfId="11230"/>
    <cellStyle name="好_鞍山万科惠斯勒小镇一期5号楼水暖工程清单20100306 3_1.7安装 4" xfId="11231"/>
    <cellStyle name="好_鞍山万科惠斯勒小镇一期5号楼水暖工程清单20100306 3_1.7安装 5" xfId="11232"/>
    <cellStyle name="好_鞍山万科惠斯勒小镇一期5号楼水暖工程清单20100306 3_1.7安装 6" xfId="11233"/>
    <cellStyle name="好_鞍山万科惠斯勒小镇一期5号楼水暖工程清单20100306 3_1.7安装 7" xfId="11234"/>
    <cellStyle name="好_鞍山万科惠斯勒小镇一期5号楼水暖工程清单20100306 3_1.7安装 8" xfId="11235"/>
    <cellStyle name="好_鞍山万科惠斯勒小镇一期5号楼水暖工程清单20100306 3_1.7安装 9" xfId="11236"/>
    <cellStyle name="好_鞍山万科惠斯勒小镇一期5号楼水暖工程清单20100306 3_总包工程清单格式2012.12.25(1.4填写)(指标分析)" xfId="11237"/>
    <cellStyle name="好_鞍山万科惠斯勒小镇一期5号楼水暖工程清单20100306 3_总包工程清单格式2012.12.25(1.4填写)(指标分析) 10" xfId="11238"/>
    <cellStyle name="好_鞍山万科惠斯勒小镇一期5号楼水暖工程清单20100306 3_总包工程清单格式2012.12.25(1.4填写)(指标分析) 11" xfId="11239"/>
    <cellStyle name="好_鞍山万科惠斯勒小镇一期5号楼水暖工程清单20100306 3_总包工程清单格式2012.12.25(1.4填写)(指标分析) 12" xfId="5930"/>
    <cellStyle name="好_鞍山万科惠斯勒小镇一期5号楼水暖工程清单20100306 3_总包工程清单格式2012.12.25(1.4填写)(指标分析) 13" xfId="5935"/>
    <cellStyle name="好_鞍山万科惠斯勒小镇一期5号楼水暖工程清单20100306 3_总包工程清单格式2012.12.25(1.4填写)(指标分析) 14" xfId="5942"/>
    <cellStyle name="好_鞍山万科惠斯勒小镇一期5号楼水暖工程清单20100306 3_总包工程清单格式2012.12.25(1.4填写)(指标分析) 15" xfId="5947"/>
    <cellStyle name="好_鞍山万科惠斯勒小镇一期5号楼水暖工程清单20100306 3_总包工程清单格式2012.12.25(1.4填写)(指标分析) 16" xfId="5952"/>
    <cellStyle name="好_鞍山万科惠斯勒小镇一期5号楼水暖工程清单20100306 3_总包工程清单格式2012.12.25(1.4填写)(指标分析) 2" xfId="11240"/>
    <cellStyle name="好_鞍山万科惠斯勒小镇一期5号楼水暖工程清单20100306 3_总包工程清单格式2012.12.25(1.4填写)(指标分析) 3" xfId="11241"/>
    <cellStyle name="好_鞍山万科惠斯勒小镇一期5号楼水暖工程清单20100306 3_总包工程清单格式2012.12.25(1.4填写)(指标分析) 4" xfId="11242"/>
    <cellStyle name="好_鞍山万科惠斯勒小镇一期5号楼水暖工程清单20100306 3_总包工程清单格式2012.12.25(1.4填写)(指标分析) 5" xfId="11243"/>
    <cellStyle name="好_鞍山万科惠斯勒小镇一期5号楼水暖工程清单20100306 3_总包工程清单格式2012.12.25(1.4填写)(指标分析) 6" xfId="11244"/>
    <cellStyle name="好_鞍山万科惠斯勒小镇一期5号楼水暖工程清单20100306 3_总包工程清单格式2012.12.25(1.4填写)(指标分析) 7" xfId="11245"/>
    <cellStyle name="好_鞍山万科惠斯勒小镇一期5号楼水暖工程清单20100306 3_总包工程清单格式2012.12.25(1.4填写)(指标分析) 8" xfId="11246"/>
    <cellStyle name="好_鞍山万科惠斯勒小镇一期5号楼水暖工程清单20100306 3_总包工程清单格式2012.12.25(1.4填写)(指标分析) 9" xfId="8084"/>
    <cellStyle name="好_鞍山万科惠斯勒小镇一期5号楼水暖工程清单20100306 3_总包工程清单格式2012.12.25(1.5土建填写)" xfId="11247"/>
    <cellStyle name="好_鞍山万科惠斯勒小镇一期5号楼水暖工程清单20100306 3_总包工程清单格式2012.12.25(1.5土建填写) 10" xfId="11248"/>
    <cellStyle name="好_鞍山万科惠斯勒小镇一期5号楼水暖工程清单20100306 3_总包工程清单格式2012.12.25(1.5土建填写) 11" xfId="1588"/>
    <cellStyle name="好_鞍山万科惠斯勒小镇一期5号楼水暖工程清单20100306 3_总包工程清单格式2012.12.25(1.5土建填写) 12" xfId="366"/>
    <cellStyle name="好_鞍山万科惠斯勒小镇一期5号楼水暖工程清单20100306 3_总包工程清单格式2012.12.25(1.5土建填写) 13" xfId="369"/>
    <cellStyle name="好_鞍山万科惠斯勒小镇一期5号楼水暖工程清单20100306 3_总包工程清单格式2012.12.25(1.5土建填写) 14" xfId="11249"/>
    <cellStyle name="好_鞍山万科惠斯勒小镇一期5号楼水暖工程清单20100306 3_总包工程清单格式2012.12.25(1.5土建填写) 15" xfId="9965"/>
    <cellStyle name="好_鞍山万科惠斯勒小镇一期5号楼水暖工程清单20100306 3_总包工程清单格式2012.12.25(1.5土建填写) 16" xfId="11250"/>
    <cellStyle name="好_鞍山万科惠斯勒小镇一期5号楼水暖工程清单20100306 3_总包工程清单格式2012.12.25(1.5土建填写) 2" xfId="11251"/>
    <cellStyle name="好_鞍山万科惠斯勒小镇一期5号楼水暖工程清单20100306 3_总包工程清单格式2012.12.25(1.5土建填写) 3" xfId="11253"/>
    <cellStyle name="好_鞍山万科惠斯勒小镇一期5号楼水暖工程清单20100306 3_总包工程清单格式2012.12.25(1.5土建填写) 4" xfId="228"/>
    <cellStyle name="好_鞍山万科惠斯勒小镇一期5号楼水暖工程清单20100306 3_总包工程清单格式2012.12.25(1.5土建填写) 5" xfId="5055"/>
    <cellStyle name="好_鞍山万科惠斯勒小镇一期5号楼水暖工程清单20100306 3_总包工程清单格式2012.12.25(1.5土建填写) 6" xfId="5060"/>
    <cellStyle name="好_鞍山万科惠斯勒小镇一期5号楼水暖工程清单20100306 3_总包工程清单格式2012.12.25(1.5土建填写) 7" xfId="4904"/>
    <cellStyle name="好_鞍山万科惠斯勒小镇一期5号楼水暖工程清单20100306 3_总包工程清单格式2012.12.25(1.5土建填写) 8" xfId="11255"/>
    <cellStyle name="好_鞍山万科惠斯勒小镇一期5号楼水暖工程清单20100306 3_总包工程清单格式2012.12.25(1.5土建填写) 9" xfId="11257"/>
    <cellStyle name="好_鞍山万科惠斯勒小镇一期5号楼水暖工程清单20100306 4" xfId="9800"/>
    <cellStyle name="好_鞍山万科惠斯勒小镇一期5号楼水暖工程清单20100306 4 10" xfId="11259"/>
    <cellStyle name="好_鞍山万科惠斯勒小镇一期5号楼水暖工程清单20100306 4 11" xfId="1938"/>
    <cellStyle name="好_鞍山万科惠斯勒小镇一期5号楼水暖工程清单20100306 4 12" xfId="1941"/>
    <cellStyle name="好_鞍山万科惠斯勒小镇一期5号楼水暖工程清单20100306 4 13" xfId="1946"/>
    <cellStyle name="好_鞍山万科惠斯勒小镇一期5号楼水暖工程清单20100306 4 14" xfId="11260"/>
    <cellStyle name="好_鞍山万科惠斯勒小镇一期5号楼水暖工程清单20100306 4 15" xfId="11261"/>
    <cellStyle name="好_鞍山万科惠斯勒小镇一期5号楼水暖工程清单20100306 4 16" xfId="11262"/>
    <cellStyle name="好_鞍山万科惠斯勒小镇一期5号楼水暖工程清单20100306 4 2" xfId="11263"/>
    <cellStyle name="好_鞍山万科惠斯勒小镇一期5号楼水暖工程清单20100306 4 3" xfId="11265"/>
    <cellStyle name="好_鞍山万科惠斯勒小镇一期5号楼水暖工程清单20100306 4 4" xfId="11267"/>
    <cellStyle name="好_鞍山万科惠斯勒小镇一期5号楼水暖工程清单20100306 4 5" xfId="11269"/>
    <cellStyle name="好_鞍山万科惠斯勒小镇一期5号楼水暖工程清单20100306 4 6" xfId="10529"/>
    <cellStyle name="好_鞍山万科惠斯勒小镇一期5号楼水暖工程清单20100306 4 7" xfId="10532"/>
    <cellStyle name="好_鞍山万科惠斯勒小镇一期5号楼水暖工程清单20100306 4 8" xfId="10535"/>
    <cellStyle name="好_鞍山万科惠斯勒小镇一期5号楼水暖工程清单20100306 4 9" xfId="10537"/>
    <cellStyle name="好_鞍山万科惠斯勒小镇一期5号楼水暖工程清单20100306 4_1.7安装" xfId="11271"/>
    <cellStyle name="好_鞍山万科惠斯勒小镇一期5号楼水暖工程清单20100306 4_1.7安装 10" xfId="11272"/>
    <cellStyle name="好_鞍山万科惠斯勒小镇一期5号楼水暖工程清单20100306 4_1.7安装 11" xfId="11273"/>
    <cellStyle name="好_鞍山万科惠斯勒小镇一期5号楼水暖工程清单20100306 4_1.7安装 12" xfId="11274"/>
    <cellStyle name="好_鞍山万科惠斯勒小镇一期5号楼水暖工程清单20100306 4_1.7安装 13" xfId="11275"/>
    <cellStyle name="好_鞍山万科惠斯勒小镇一期5号楼水暖工程清单20100306 4_1.7安装 14" xfId="11276"/>
    <cellStyle name="好_鞍山万科惠斯勒小镇一期5号楼水暖工程清单20100306 4_1.7安装 15" xfId="11277"/>
    <cellStyle name="好_鞍山万科惠斯勒小镇一期5号楼水暖工程清单20100306 4_1.7安装 16" xfId="11278"/>
    <cellStyle name="好_鞍山万科惠斯勒小镇一期5号楼水暖工程清单20100306 4_1.7安装 2" xfId="11279"/>
    <cellStyle name="好_鞍山万科惠斯勒小镇一期5号楼水暖工程清单20100306 4_1.7安装 3" xfId="11281"/>
    <cellStyle name="好_鞍山万科惠斯勒小镇一期5号楼水暖工程清单20100306 4_1.7安装 4" xfId="11283"/>
    <cellStyle name="好_鞍山万科惠斯勒小镇一期5号楼水暖工程清单20100306 4_1.7安装 5" xfId="11285"/>
    <cellStyle name="好_鞍山万科惠斯勒小镇一期5号楼水暖工程清单20100306 4_1.7安装 6" xfId="11287"/>
    <cellStyle name="好_鞍山万科惠斯勒小镇一期5号楼水暖工程清单20100306 4_1.7安装 7" xfId="11289"/>
    <cellStyle name="好_鞍山万科惠斯勒小镇一期5号楼水暖工程清单20100306 4_1.7安装 8" xfId="11290"/>
    <cellStyle name="好_鞍山万科惠斯勒小镇一期5号楼水暖工程清单20100306 4_1.7安装 9" xfId="11291"/>
    <cellStyle name="好_鞍山万科惠斯勒小镇一期5号楼水暖工程清单20100306 4_总包工程清单格式2012.12.25(1.4填写)(指标分析)" xfId="11292"/>
    <cellStyle name="好_鞍山万科惠斯勒小镇一期5号楼水暖工程清单20100306 4_总包工程清单格式2012.12.25(1.4填写)(指标分析) 10" xfId="11293"/>
    <cellStyle name="好_鞍山万科惠斯勒小镇一期5号楼水暖工程清单20100306 4_总包工程清单格式2012.12.25(1.4填写)(指标分析) 11" xfId="11294"/>
    <cellStyle name="好_鞍山万科惠斯勒小镇一期5号楼水暖工程清单20100306 4_总包工程清单格式2012.12.25(1.4填写)(指标分析) 12" xfId="11295"/>
    <cellStyle name="好_鞍山万科惠斯勒小镇一期5号楼水暖工程清单20100306 4_总包工程清单格式2012.12.25(1.4填写)(指标分析) 13" xfId="11296"/>
    <cellStyle name="好_鞍山万科惠斯勒小镇一期5号楼水暖工程清单20100306 4_总包工程清单格式2012.12.25(1.4填写)(指标分析) 14" xfId="11297"/>
    <cellStyle name="好_鞍山万科惠斯勒小镇一期5号楼水暖工程清单20100306 4_总包工程清单格式2012.12.25(1.4填写)(指标分析) 15" xfId="11298"/>
    <cellStyle name="好_鞍山万科惠斯勒小镇一期5号楼水暖工程清单20100306 4_总包工程清单格式2012.12.25(1.4填写)(指标分析) 16" xfId="11299"/>
    <cellStyle name="好_鞍山万科惠斯勒小镇一期5号楼水暖工程清单20100306 4_总包工程清单格式2012.12.25(1.4填写)(指标分析) 2" xfId="11300"/>
    <cellStyle name="好_鞍山万科惠斯勒小镇一期5号楼水暖工程清单20100306 4_总包工程清单格式2012.12.25(1.4填写)(指标分析) 3" xfId="11301"/>
    <cellStyle name="好_鞍山万科惠斯勒小镇一期5号楼水暖工程清单20100306 4_总包工程清单格式2012.12.25(1.4填写)(指标分析) 4" xfId="11302"/>
    <cellStyle name="好_鞍山万科惠斯勒小镇一期5号楼水暖工程清单20100306 4_总包工程清单格式2012.12.25(1.4填写)(指标分析) 5" xfId="11303"/>
    <cellStyle name="好_鞍山万科惠斯勒小镇一期5号楼水暖工程清单20100306 4_总包工程清单格式2012.12.25(1.4填写)(指标分析) 6" xfId="11304"/>
    <cellStyle name="好_鞍山万科惠斯勒小镇一期5号楼水暖工程清单20100306 4_总包工程清单格式2012.12.25(1.4填写)(指标分析) 7" xfId="11305"/>
    <cellStyle name="好_鞍山万科惠斯勒小镇一期5号楼水暖工程清单20100306 4_总包工程清单格式2012.12.25(1.4填写)(指标分析) 8" xfId="11306"/>
    <cellStyle name="好_鞍山万科惠斯勒小镇一期5号楼水暖工程清单20100306 4_总包工程清单格式2012.12.25(1.4填写)(指标分析) 9" xfId="11307"/>
    <cellStyle name="好_鞍山万科惠斯勒小镇一期5号楼水暖工程清单20100306 4_总包工程清单格式2012.12.25(1.5土建填写)" xfId="11308"/>
    <cellStyle name="好_鞍山万科惠斯勒小镇一期5号楼水暖工程清单20100306 4_总包工程清单格式2012.12.25(1.5土建填写) 10" xfId="11309"/>
    <cellStyle name="好_鞍山万科惠斯勒小镇一期5号楼水暖工程清单20100306 4_总包工程清单格式2012.12.25(1.5土建填写) 11" xfId="11310"/>
    <cellStyle name="好_鞍山万科惠斯勒小镇一期5号楼水暖工程清单20100306 4_总包工程清单格式2012.12.25(1.5土建填写) 12" xfId="11311"/>
    <cellStyle name="好_鞍山万科惠斯勒小镇一期5号楼水暖工程清单20100306 4_总包工程清单格式2012.12.25(1.5土建填写) 13" xfId="11312"/>
    <cellStyle name="好_鞍山万科惠斯勒小镇一期5号楼水暖工程清单20100306 4_总包工程清单格式2012.12.25(1.5土建填写) 14" xfId="11313"/>
    <cellStyle name="好_鞍山万科惠斯勒小镇一期5号楼水暖工程清单20100306 4_总包工程清单格式2012.12.25(1.5土建填写) 15" xfId="11314"/>
    <cellStyle name="好_鞍山万科惠斯勒小镇一期5号楼水暖工程清单20100306 4_总包工程清单格式2012.12.25(1.5土建填写) 16" xfId="11315"/>
    <cellStyle name="好_鞍山万科惠斯勒小镇一期5号楼水暖工程清单20100306 4_总包工程清单格式2012.12.25(1.5土建填写) 2" xfId="11316"/>
    <cellStyle name="好_鞍山万科惠斯勒小镇一期5号楼水暖工程清单20100306 4_总包工程清单格式2012.12.25(1.5土建填写) 3" xfId="11317"/>
    <cellStyle name="好_鞍山万科惠斯勒小镇一期5号楼水暖工程清单20100306 4_总包工程清单格式2012.12.25(1.5土建填写) 4" xfId="11318"/>
    <cellStyle name="好_鞍山万科惠斯勒小镇一期5号楼水暖工程清单20100306 4_总包工程清单格式2012.12.25(1.5土建填写) 5" xfId="11319"/>
    <cellStyle name="好_鞍山万科惠斯勒小镇一期5号楼水暖工程清单20100306 4_总包工程清单格式2012.12.25(1.5土建填写) 6" xfId="11320"/>
    <cellStyle name="好_鞍山万科惠斯勒小镇一期5号楼水暖工程清单20100306 4_总包工程清单格式2012.12.25(1.5土建填写) 7" xfId="11321"/>
    <cellStyle name="好_鞍山万科惠斯勒小镇一期5号楼水暖工程清单20100306 4_总包工程清单格式2012.12.25(1.5土建填写) 8" xfId="11322"/>
    <cellStyle name="好_鞍山万科惠斯勒小镇一期5号楼水暖工程清单20100306 4_总包工程清单格式2012.12.25(1.5土建填写) 9" xfId="11323"/>
    <cellStyle name="好_鞍山万科惠斯勒小镇一期5号楼水暖工程清单20100306 5" xfId="11324"/>
    <cellStyle name="好_鞍山万科惠斯勒小镇一期5号楼水暖工程清单20100306 5 10" xfId="11325"/>
    <cellStyle name="好_鞍山万科惠斯勒小镇一期5号楼水暖工程清单20100306 5 11" xfId="11326"/>
    <cellStyle name="好_鞍山万科惠斯勒小镇一期5号楼水暖工程清单20100306 5 12" xfId="11327"/>
    <cellStyle name="好_鞍山万科惠斯勒小镇一期5号楼水暖工程清单20100306 5 13" xfId="11328"/>
    <cellStyle name="好_鞍山万科惠斯勒小镇一期5号楼水暖工程清单20100306 5 14" xfId="11329"/>
    <cellStyle name="好_鞍山万科惠斯勒小镇一期5号楼水暖工程清单20100306 5 15" xfId="11330"/>
    <cellStyle name="好_鞍山万科惠斯勒小镇一期5号楼水暖工程清单20100306 5 16" xfId="11331"/>
    <cellStyle name="好_鞍山万科惠斯勒小镇一期5号楼水暖工程清单20100306 5 2" xfId="11332"/>
    <cellStyle name="好_鞍山万科惠斯勒小镇一期5号楼水暖工程清单20100306 5 3" xfId="11333"/>
    <cellStyle name="好_鞍山万科惠斯勒小镇一期5号楼水暖工程清单20100306 5 4" xfId="11334"/>
    <cellStyle name="好_鞍山万科惠斯勒小镇一期5号楼水暖工程清单20100306 5 5" xfId="11335"/>
    <cellStyle name="好_鞍山万科惠斯勒小镇一期5号楼水暖工程清单20100306 5 6" xfId="11336"/>
    <cellStyle name="好_鞍山万科惠斯勒小镇一期5号楼水暖工程清单20100306 5 7" xfId="11337"/>
    <cellStyle name="好_鞍山万科惠斯勒小镇一期5号楼水暖工程清单20100306 5 8" xfId="10903"/>
    <cellStyle name="好_鞍山万科惠斯勒小镇一期5号楼水暖工程清单20100306 5 9" xfId="10906"/>
    <cellStyle name="好_鞍山万科惠斯勒小镇一期5号楼水暖工程清单20100306 5_1.7安装" xfId="6745"/>
    <cellStyle name="好_鞍山万科惠斯勒小镇一期5号楼水暖工程清单20100306 5_1.7安装 10" xfId="9469"/>
    <cellStyle name="好_鞍山万科惠斯勒小镇一期5号楼水暖工程清单20100306 5_1.7安装 11" xfId="9471"/>
    <cellStyle name="好_鞍山万科惠斯勒小镇一期5号楼水暖工程清单20100306 5_1.7安装 12" xfId="9473"/>
    <cellStyle name="好_鞍山万科惠斯勒小镇一期5号楼水暖工程清单20100306 5_1.7安装 13" xfId="11338"/>
    <cellStyle name="好_鞍山万科惠斯勒小镇一期5号楼水暖工程清单20100306 5_1.7安装 14" xfId="11339"/>
    <cellStyle name="好_鞍山万科惠斯勒小镇一期5号楼水暖工程清单20100306 5_1.7安装 15" xfId="11340"/>
    <cellStyle name="好_鞍山万科惠斯勒小镇一期5号楼水暖工程清单20100306 5_1.7安装 16" xfId="11341"/>
    <cellStyle name="好_鞍山万科惠斯勒小镇一期5号楼水暖工程清单20100306 5_1.7安装 2" xfId="11342"/>
    <cellStyle name="好_鞍山万科惠斯勒小镇一期5号楼水暖工程清单20100306 5_1.7安装 3" xfId="11343"/>
    <cellStyle name="好_鞍山万科惠斯勒小镇一期5号楼水暖工程清单20100306 5_1.7安装 4" xfId="11344"/>
    <cellStyle name="好_鞍山万科惠斯勒小镇一期5号楼水暖工程清单20100306 5_1.7安装 5" xfId="11345"/>
    <cellStyle name="好_鞍山万科惠斯勒小镇一期5号楼水暖工程清单20100306 5_1.7安装 6" xfId="11346"/>
    <cellStyle name="好_鞍山万科惠斯勒小镇一期5号楼水暖工程清单20100306 5_1.7安装 7" xfId="11347"/>
    <cellStyle name="好_鞍山万科惠斯勒小镇一期5号楼水暖工程清单20100306 5_1.7安装 8" xfId="11349"/>
    <cellStyle name="好_鞍山万科惠斯勒小镇一期5号楼水暖工程清单20100306 5_1.7安装 9" xfId="2978"/>
    <cellStyle name="好_鞍山万科惠斯勒小镇一期5号楼水暖工程清单20100306 5_总包工程清单格式2012.12.25(1.4填写)(指标分析)" xfId="11351"/>
    <cellStyle name="好_鞍山万科惠斯勒小镇一期5号楼水暖工程清单20100306 5_总包工程清单格式2012.12.25(1.4填写)(指标分析) 10" xfId="5173"/>
    <cellStyle name="好_鞍山万科惠斯勒小镇一期5号楼水暖工程清单20100306 5_总包工程清单格式2012.12.25(1.4填写)(指标分析) 11" xfId="5176"/>
    <cellStyle name="好_鞍山万科惠斯勒小镇一期5号楼水暖工程清单20100306 5_总包工程清单格式2012.12.25(1.4填写)(指标分析) 12" xfId="11352"/>
    <cellStyle name="好_鞍山万科惠斯勒小镇一期5号楼水暖工程清单20100306 5_总包工程清单格式2012.12.25(1.4填写)(指标分析) 13" xfId="11353"/>
    <cellStyle name="好_鞍山万科惠斯勒小镇一期5号楼水暖工程清单20100306 5_总包工程清单格式2012.12.25(1.4填写)(指标分析) 14" xfId="11354"/>
    <cellStyle name="好_鞍山万科惠斯勒小镇一期5号楼水暖工程清单20100306 5_总包工程清单格式2012.12.25(1.4填写)(指标分析) 15" xfId="11355"/>
    <cellStyle name="好_鞍山万科惠斯勒小镇一期5号楼水暖工程清单20100306 5_总包工程清单格式2012.12.25(1.4填写)(指标分析) 16" xfId="11356"/>
    <cellStyle name="好_鞍山万科惠斯勒小镇一期5号楼水暖工程清单20100306 5_总包工程清单格式2012.12.25(1.4填写)(指标分析) 2" xfId="11357"/>
    <cellStyle name="好_鞍山万科惠斯勒小镇一期5号楼水暖工程清单20100306 5_总包工程清单格式2012.12.25(1.4填写)(指标分析) 3" xfId="11359"/>
    <cellStyle name="好_鞍山万科惠斯勒小镇一期5号楼水暖工程清单20100306 5_总包工程清单格式2012.12.25(1.4填写)(指标分析) 4" xfId="3778"/>
    <cellStyle name="好_鞍山万科惠斯勒小镇一期5号楼水暖工程清单20100306 5_总包工程清单格式2012.12.25(1.4填写)(指标分析) 5" xfId="11361"/>
    <cellStyle name="好_鞍山万科惠斯勒小镇一期5号楼水暖工程清单20100306 5_总包工程清单格式2012.12.25(1.4填写)(指标分析) 6" xfId="11363"/>
    <cellStyle name="好_鞍山万科惠斯勒小镇一期5号楼水暖工程清单20100306 5_总包工程清单格式2012.12.25(1.4填写)(指标分析) 7" xfId="11364"/>
    <cellStyle name="好_鞍山万科惠斯勒小镇一期5号楼水暖工程清单20100306 5_总包工程清单格式2012.12.25(1.4填写)(指标分析) 8" xfId="11365"/>
    <cellStyle name="好_鞍山万科惠斯勒小镇一期5号楼水暖工程清单20100306 5_总包工程清单格式2012.12.25(1.4填写)(指标分析) 9" xfId="11366"/>
    <cellStyle name="好_鞍山万科惠斯勒小镇一期5号楼水暖工程清单20100306 5_总包工程清单格式2012.12.25(1.5土建填写)" xfId="11367"/>
    <cellStyle name="好_鞍山万科惠斯勒小镇一期5号楼水暖工程清单20100306 5_总包工程清单格式2012.12.25(1.5土建填写) 10" xfId="11368"/>
    <cellStyle name="好_鞍山万科惠斯勒小镇一期5号楼水暖工程清单20100306 5_总包工程清单格式2012.12.25(1.5土建填写) 11" xfId="11371"/>
    <cellStyle name="好_鞍山万科惠斯勒小镇一期5号楼水暖工程清单20100306 5_总包工程清单格式2012.12.25(1.5土建填写) 12" xfId="11374"/>
    <cellStyle name="好_鞍山万科惠斯勒小镇一期5号楼水暖工程清单20100306 5_总包工程清单格式2012.12.25(1.5土建填写) 13" xfId="11377"/>
    <cellStyle name="好_鞍山万科惠斯勒小镇一期5号楼水暖工程清单20100306 5_总包工程清单格式2012.12.25(1.5土建填写) 14" xfId="11380"/>
    <cellStyle name="好_鞍山万科惠斯勒小镇一期5号楼水暖工程清单20100306 5_总包工程清单格式2012.12.25(1.5土建填写) 15" xfId="11383"/>
    <cellStyle name="好_鞍山万科惠斯勒小镇一期5号楼水暖工程清单20100306 5_总包工程清单格式2012.12.25(1.5土建填写) 16" xfId="11386"/>
    <cellStyle name="好_鞍山万科惠斯勒小镇一期5号楼水暖工程清单20100306 5_总包工程清单格式2012.12.25(1.5土建填写) 2" xfId="11388"/>
    <cellStyle name="好_鞍山万科惠斯勒小镇一期5号楼水暖工程清单20100306 5_总包工程清单格式2012.12.25(1.5土建填写) 3" xfId="11389"/>
    <cellStyle name="好_鞍山万科惠斯勒小镇一期5号楼水暖工程清单20100306 5_总包工程清单格式2012.12.25(1.5土建填写) 4" xfId="11390"/>
    <cellStyle name="好_鞍山万科惠斯勒小镇一期5号楼水暖工程清单20100306 5_总包工程清单格式2012.12.25(1.5土建填写) 5" xfId="11391"/>
    <cellStyle name="好_鞍山万科惠斯勒小镇一期5号楼水暖工程清单20100306 5_总包工程清单格式2012.12.25(1.5土建填写) 6" xfId="11392"/>
    <cellStyle name="好_鞍山万科惠斯勒小镇一期5号楼水暖工程清单20100306 5_总包工程清单格式2012.12.25(1.5土建填写) 7" xfId="11393"/>
    <cellStyle name="好_鞍山万科惠斯勒小镇一期5号楼水暖工程清单20100306 5_总包工程清单格式2012.12.25(1.5土建填写) 8" xfId="11394"/>
    <cellStyle name="好_鞍山万科惠斯勒小镇一期5号楼水暖工程清单20100306 5_总包工程清单格式2012.12.25(1.5土建填写) 9" xfId="11395"/>
    <cellStyle name="好_鞍山万科惠斯勒小镇一期5号楼水暖工程清单20100306 6" xfId="11397"/>
    <cellStyle name="好_鞍山万科惠斯勒小镇一期5号楼水暖工程清单20100306 6 10" xfId="5066"/>
    <cellStyle name="好_鞍山万科惠斯勒小镇一期5号楼水暖工程清单20100306 6 11" xfId="5068"/>
    <cellStyle name="好_鞍山万科惠斯勒小镇一期5号楼水暖工程清单20100306 6 12" xfId="5070"/>
    <cellStyle name="好_鞍山万科惠斯勒小镇一期5号楼水暖工程清单20100306 6 13" xfId="11398"/>
    <cellStyle name="好_鞍山万科惠斯勒小镇一期5号楼水暖工程清单20100306 6 14" xfId="11399"/>
    <cellStyle name="好_鞍山万科惠斯勒小镇一期5号楼水暖工程清单20100306 6 15" xfId="11400"/>
    <cellStyle name="好_鞍山万科惠斯勒小镇一期5号楼水暖工程清单20100306 6 16" xfId="11401"/>
    <cellStyle name="好_鞍山万科惠斯勒小镇一期5号楼水暖工程清单20100306 6 2" xfId="11402"/>
    <cellStyle name="好_鞍山万科惠斯勒小镇一期5号楼水暖工程清单20100306 6 3" xfId="11403"/>
    <cellStyle name="好_鞍山万科惠斯勒小镇一期5号楼水暖工程清单20100306 6 4" xfId="11404"/>
    <cellStyle name="好_鞍山万科惠斯勒小镇一期5号楼水暖工程清单20100306 6 5" xfId="11405"/>
    <cellStyle name="好_鞍山万科惠斯勒小镇一期5号楼水暖工程清单20100306 6 6" xfId="4895"/>
    <cellStyle name="好_鞍山万科惠斯勒小镇一期5号楼水暖工程清单20100306 6 7" xfId="4898"/>
    <cellStyle name="好_鞍山万科惠斯勒小镇一期5号楼水暖工程清单20100306 6 8" xfId="4901"/>
    <cellStyle name="好_鞍山万科惠斯勒小镇一期5号楼水暖工程清单20100306 6 9" xfId="11406"/>
    <cellStyle name="好_鞍山万科惠斯勒小镇一期5号楼水暖工程清单20100306 6_1.7安装" xfId="8256"/>
    <cellStyle name="好_鞍山万科惠斯勒小镇一期5号楼水暖工程清单20100306 6_1.7安装 10" xfId="1276"/>
    <cellStyle name="好_鞍山万科惠斯勒小镇一期5号楼水暖工程清单20100306 6_1.7安装 11" xfId="11408"/>
    <cellStyle name="好_鞍山万科惠斯勒小镇一期5号楼水暖工程清单20100306 6_1.7安装 12" xfId="11409"/>
    <cellStyle name="好_鞍山万科惠斯勒小镇一期5号楼水暖工程清单20100306 6_1.7安装 13" xfId="11410"/>
    <cellStyle name="好_鞍山万科惠斯勒小镇一期5号楼水暖工程清单20100306 6_1.7安装 14" xfId="11411"/>
    <cellStyle name="好_鞍山万科惠斯勒小镇一期5号楼水暖工程清单20100306 6_1.7安装 15" xfId="11412"/>
    <cellStyle name="好_鞍山万科惠斯勒小镇一期5号楼水暖工程清单20100306 6_1.7安装 16" xfId="11413"/>
    <cellStyle name="好_鞍山万科惠斯勒小镇一期5号楼水暖工程清单20100306 6_1.7安装 2" xfId="11414"/>
    <cellStyle name="好_鞍山万科惠斯勒小镇一期5号楼水暖工程清单20100306 6_1.7安装 3" xfId="11415"/>
    <cellStyle name="好_鞍山万科惠斯勒小镇一期5号楼水暖工程清单20100306 6_1.7安装 4" xfId="11416"/>
    <cellStyle name="好_鞍山万科惠斯勒小镇一期5号楼水暖工程清单20100306 6_1.7安装 5" xfId="11417"/>
    <cellStyle name="好_鞍山万科惠斯勒小镇一期5号楼水暖工程清单20100306 6_1.7安装 6" xfId="11418"/>
    <cellStyle name="好_鞍山万科惠斯勒小镇一期5号楼水暖工程清单20100306 6_1.7安装 7" xfId="11419"/>
    <cellStyle name="好_鞍山万科惠斯勒小镇一期5号楼水暖工程清单20100306 6_1.7安装 8" xfId="11420"/>
    <cellStyle name="好_鞍山万科惠斯勒小镇一期5号楼水暖工程清单20100306 6_1.7安装 9" xfId="11421"/>
    <cellStyle name="好_鞍山万科惠斯勒小镇一期5号楼水暖工程清单20100306 6_总包工程清单格式2012.12.25(1.4填写)(指标分析)" xfId="5956"/>
    <cellStyle name="好_鞍山万科惠斯勒小镇一期5号楼水暖工程清单20100306 6_总包工程清单格式2012.12.25(1.4填写)(指标分析) 10" xfId="11422"/>
    <cellStyle name="好_鞍山万科惠斯勒小镇一期5号楼水暖工程清单20100306 6_总包工程清单格式2012.12.25(1.4填写)(指标分析) 11" xfId="11423"/>
    <cellStyle name="好_鞍山万科惠斯勒小镇一期5号楼水暖工程清单20100306 6_总包工程清单格式2012.12.25(1.4填写)(指标分析) 12" xfId="9603"/>
    <cellStyle name="好_鞍山万科惠斯勒小镇一期5号楼水暖工程清单20100306 6_总包工程清单格式2012.12.25(1.4填写)(指标分析) 13" xfId="9605"/>
    <cellStyle name="好_鞍山万科惠斯勒小镇一期5号楼水暖工程清单20100306 6_总包工程清单格式2012.12.25(1.4填写)(指标分析) 14" xfId="9607"/>
    <cellStyle name="好_鞍山万科惠斯勒小镇一期5号楼水暖工程清单20100306 6_总包工程清单格式2012.12.25(1.4填写)(指标分析) 15" xfId="9609"/>
    <cellStyle name="好_鞍山万科惠斯勒小镇一期5号楼水暖工程清单20100306 6_总包工程清单格式2012.12.25(1.4填写)(指标分析) 16" xfId="9611"/>
    <cellStyle name="好_鞍山万科惠斯勒小镇一期5号楼水暖工程清单20100306 6_总包工程清单格式2012.12.25(1.4填写)(指标分析) 2" xfId="11424"/>
    <cellStyle name="好_鞍山万科惠斯勒小镇一期5号楼水暖工程清单20100306 6_总包工程清单格式2012.12.25(1.4填写)(指标分析) 3" xfId="11425"/>
    <cellStyle name="好_鞍山万科惠斯勒小镇一期5号楼水暖工程清单20100306 6_总包工程清单格式2012.12.25(1.4填写)(指标分析) 4" xfId="11426"/>
    <cellStyle name="好_鞍山万科惠斯勒小镇一期5号楼水暖工程清单20100306 6_总包工程清单格式2012.12.25(1.4填写)(指标分析) 5" xfId="11427"/>
    <cellStyle name="好_鞍山万科惠斯勒小镇一期5号楼水暖工程清单20100306 6_总包工程清单格式2012.12.25(1.4填写)(指标分析) 6" xfId="11428"/>
    <cellStyle name="好_鞍山万科惠斯勒小镇一期5号楼水暖工程清单20100306 6_总包工程清单格式2012.12.25(1.4填写)(指标分析) 7" xfId="11429"/>
    <cellStyle name="好_鞍山万科惠斯勒小镇一期5号楼水暖工程清单20100306 6_总包工程清单格式2012.12.25(1.4填写)(指标分析) 8" xfId="11430"/>
    <cellStyle name="好_鞍山万科惠斯勒小镇一期5号楼水暖工程清单20100306 6_总包工程清单格式2012.12.25(1.4填写)(指标分析) 9" xfId="9845"/>
    <cellStyle name="好_鞍山万科惠斯勒小镇一期5号楼水暖工程清单20100306 6_总包工程清单格式2012.12.25(1.5土建填写)" xfId="11431"/>
    <cellStyle name="好_鞍山万科惠斯勒小镇一期5号楼水暖工程清单20100306 6_总包工程清单格式2012.12.25(1.5土建填写) 10" xfId="6124"/>
    <cellStyle name="好_鞍山万科惠斯勒小镇一期5号楼水暖工程清单20100306 6_总包工程清单格式2012.12.25(1.5土建填写) 11" xfId="11432"/>
    <cellStyle name="好_鞍山万科惠斯勒小镇一期5号楼水暖工程清单20100306 6_总包工程清单格式2012.12.25(1.5土建填写) 12" xfId="11434"/>
    <cellStyle name="好_鞍山万科惠斯勒小镇一期5号楼水暖工程清单20100306 6_总包工程清单格式2012.12.25(1.5土建填写) 13" xfId="11436"/>
    <cellStyle name="好_鞍山万科惠斯勒小镇一期5号楼水暖工程清单20100306 6_总包工程清单格式2012.12.25(1.5土建填写) 14" xfId="11438"/>
    <cellStyle name="好_鞍山万科惠斯勒小镇一期5号楼水暖工程清单20100306 6_总包工程清单格式2012.12.25(1.5土建填写) 15" xfId="4186"/>
    <cellStyle name="好_鞍山万科惠斯勒小镇一期5号楼水暖工程清单20100306 6_总包工程清单格式2012.12.25(1.5土建填写) 16" xfId="4194"/>
    <cellStyle name="好_鞍山万科惠斯勒小镇一期5号楼水暖工程清单20100306 6_总包工程清单格式2012.12.25(1.5土建填写) 2" xfId="11440"/>
    <cellStyle name="好_鞍山万科惠斯勒小镇一期5号楼水暖工程清单20100306 6_总包工程清单格式2012.12.25(1.5土建填写) 3" xfId="11441"/>
    <cellStyle name="好_鞍山万科惠斯勒小镇一期5号楼水暖工程清单20100306 6_总包工程清单格式2012.12.25(1.5土建填写) 4" xfId="11443"/>
    <cellStyle name="好_鞍山万科惠斯勒小镇一期5号楼水暖工程清单20100306 6_总包工程清单格式2012.12.25(1.5土建填写) 5" xfId="11445"/>
    <cellStyle name="好_鞍山万科惠斯勒小镇一期5号楼水暖工程清单20100306 6_总包工程清单格式2012.12.25(1.5土建填写) 6" xfId="11447"/>
    <cellStyle name="好_鞍山万科惠斯勒小镇一期5号楼水暖工程清单20100306 6_总包工程清单格式2012.12.25(1.5土建填写) 7" xfId="11449"/>
    <cellStyle name="好_鞍山万科惠斯勒小镇一期5号楼水暖工程清单20100306 6_总包工程清单格式2012.12.25(1.5土建填写) 8" xfId="11451"/>
    <cellStyle name="好_鞍山万科惠斯勒小镇一期5号楼水暖工程清单20100306 6_总包工程清单格式2012.12.25(1.5土建填写) 9" xfId="2836"/>
    <cellStyle name="好_鞍山万科惠斯勒小镇一期5号楼水暖工程清单20100306 7" xfId="11453"/>
    <cellStyle name="好_鞍山万科惠斯勒小镇一期5号楼水暖工程清单20100306 7 10" xfId="11454"/>
    <cellStyle name="好_鞍山万科惠斯勒小镇一期5号楼水暖工程清单20100306 7 11" xfId="11455"/>
    <cellStyle name="好_鞍山万科惠斯勒小镇一期5号楼水暖工程清单20100306 7 12" xfId="11456"/>
    <cellStyle name="好_鞍山万科惠斯勒小镇一期5号楼水暖工程清单20100306 7 13" xfId="11457"/>
    <cellStyle name="好_鞍山万科惠斯勒小镇一期5号楼水暖工程清单20100306 7 14" xfId="11458"/>
    <cellStyle name="好_鞍山万科惠斯勒小镇一期5号楼水暖工程清单20100306 7 15" xfId="11459"/>
    <cellStyle name="好_鞍山万科惠斯勒小镇一期5号楼水暖工程清单20100306 7 16" xfId="11460"/>
    <cellStyle name="好_鞍山万科惠斯勒小镇一期5号楼水暖工程清单20100306 7 2" xfId="11461"/>
    <cellStyle name="好_鞍山万科惠斯勒小镇一期5号楼水暖工程清单20100306 7 3" xfId="11462"/>
    <cellStyle name="好_鞍山万科惠斯勒小镇一期5号楼水暖工程清单20100306 7 4" xfId="11463"/>
    <cellStyle name="好_鞍山万科惠斯勒小镇一期5号楼水暖工程清单20100306 7 5" xfId="11464"/>
    <cellStyle name="好_鞍山万科惠斯勒小镇一期5号楼水暖工程清单20100306 7 6" xfId="11465"/>
    <cellStyle name="好_鞍山万科惠斯勒小镇一期5号楼水暖工程清单20100306 7 7" xfId="11466"/>
    <cellStyle name="好_鞍山万科惠斯勒小镇一期5号楼水暖工程清单20100306 7 8" xfId="11467"/>
    <cellStyle name="好_鞍山万科惠斯勒小镇一期5号楼水暖工程清单20100306 7 9" xfId="11468"/>
    <cellStyle name="好_鞍山万科惠斯勒小镇一期5号楼水暖工程清单20100306 7_1.7安装" xfId="11470"/>
    <cellStyle name="好_鞍山万科惠斯勒小镇一期5号楼水暖工程清单20100306 7_1.7安装 10" xfId="11472"/>
    <cellStyle name="好_鞍山万科惠斯勒小镇一期5号楼水暖工程清单20100306 7_1.7安装 11" xfId="11473"/>
    <cellStyle name="好_鞍山万科惠斯勒小镇一期5号楼水暖工程清单20100306 7_1.7安装 12" xfId="11474"/>
    <cellStyle name="好_鞍山万科惠斯勒小镇一期5号楼水暖工程清单20100306 7_1.7安装 13" xfId="11475"/>
    <cellStyle name="好_鞍山万科惠斯勒小镇一期5号楼水暖工程清单20100306 7_1.7安装 14" xfId="11477"/>
    <cellStyle name="好_鞍山万科惠斯勒小镇一期5号楼水暖工程清单20100306 7_1.7安装 15" xfId="11479"/>
    <cellStyle name="好_鞍山万科惠斯勒小镇一期5号楼水暖工程清单20100306 7_1.7安装 16" xfId="11481"/>
    <cellStyle name="好_鞍山万科惠斯勒小镇一期5号楼水暖工程清单20100306 7_1.7安装 2" xfId="11483"/>
    <cellStyle name="好_鞍山万科惠斯勒小镇一期5号楼水暖工程清单20100306 7_1.7安装 3" xfId="11484"/>
    <cellStyle name="好_鞍山万科惠斯勒小镇一期5号楼水暖工程清单20100306 7_1.7安装 4" xfId="11485"/>
    <cellStyle name="好_鞍山万科惠斯勒小镇一期5号楼水暖工程清单20100306 7_1.7安装 5" xfId="11486"/>
    <cellStyle name="好_鞍山万科惠斯勒小镇一期5号楼水暖工程清单20100306 7_1.7安装 6" xfId="11487"/>
    <cellStyle name="好_鞍山万科惠斯勒小镇一期5号楼水暖工程清单20100306 7_1.7安装 7" xfId="4925"/>
    <cellStyle name="好_鞍山万科惠斯勒小镇一期5号楼水暖工程清单20100306 7_1.7安装 8" xfId="4928"/>
    <cellStyle name="好_鞍山万科惠斯勒小镇一期5号楼水暖工程清单20100306 7_1.7安装 9" xfId="4930"/>
    <cellStyle name="好_鞍山万科惠斯勒小镇一期5号楼水暖工程清单20100306 7_总包工程清单格式2012.12.25(1.4填写)(指标分析)" xfId="11488"/>
    <cellStyle name="好_鞍山万科惠斯勒小镇一期5号楼水暖工程清单20100306 7_总包工程清单格式2012.12.25(1.4填写)(指标分析) 10" xfId="11489"/>
    <cellStyle name="好_鞍山万科惠斯勒小镇一期5号楼水暖工程清单20100306 7_总包工程清单格式2012.12.25(1.4填写)(指标分析) 11" xfId="11490"/>
    <cellStyle name="好_鞍山万科惠斯勒小镇一期5号楼水暖工程清单20100306 7_总包工程清单格式2012.12.25(1.4填写)(指标分析) 12" xfId="11491"/>
    <cellStyle name="好_鞍山万科惠斯勒小镇一期5号楼水暖工程清单20100306 7_总包工程清单格式2012.12.25(1.4填写)(指标分析) 13" xfId="11492"/>
    <cellStyle name="好_鞍山万科惠斯勒小镇一期5号楼水暖工程清单20100306 7_总包工程清单格式2012.12.25(1.4填写)(指标分析) 14" xfId="11493"/>
    <cellStyle name="好_鞍山万科惠斯勒小镇一期5号楼水暖工程清单20100306 7_总包工程清单格式2012.12.25(1.4填写)(指标分析) 15" xfId="11494"/>
    <cellStyle name="好_鞍山万科惠斯勒小镇一期5号楼水暖工程清单20100306 7_总包工程清单格式2012.12.25(1.4填写)(指标分析) 16" xfId="11495"/>
    <cellStyle name="好_鞍山万科惠斯勒小镇一期5号楼水暖工程清单20100306 7_总包工程清单格式2012.12.25(1.4填写)(指标分析) 2" xfId="11496"/>
    <cellStyle name="好_鞍山万科惠斯勒小镇一期5号楼水暖工程清单20100306 7_总包工程清单格式2012.12.25(1.4填写)(指标分析) 3" xfId="11497"/>
    <cellStyle name="好_鞍山万科惠斯勒小镇一期5号楼水暖工程清单20100306 7_总包工程清单格式2012.12.25(1.4填写)(指标分析) 4" xfId="11498"/>
    <cellStyle name="好_鞍山万科惠斯勒小镇一期5号楼水暖工程清单20100306 7_总包工程清单格式2012.12.25(1.4填写)(指标分析) 5" xfId="11499"/>
    <cellStyle name="好_鞍山万科惠斯勒小镇一期5号楼水暖工程清单20100306 7_总包工程清单格式2012.12.25(1.4填写)(指标分析) 6" xfId="11500"/>
    <cellStyle name="好_鞍山万科惠斯勒小镇一期5号楼水暖工程清单20100306 7_总包工程清单格式2012.12.25(1.4填写)(指标分析) 7" xfId="11501"/>
    <cellStyle name="好_鞍山万科惠斯勒小镇一期5号楼水暖工程清单20100306 7_总包工程清单格式2012.12.25(1.4填写)(指标分析) 8" xfId="11502"/>
    <cellStyle name="好_鞍山万科惠斯勒小镇一期5号楼水暖工程清单20100306 7_总包工程清单格式2012.12.25(1.4填写)(指标分析) 9" xfId="11503"/>
    <cellStyle name="好_鞍山万科惠斯勒小镇一期5号楼水暖工程清单20100306 7_总包工程清单格式2012.12.25(1.5土建填写)" xfId="11504"/>
    <cellStyle name="好_鞍山万科惠斯勒小镇一期5号楼水暖工程清单20100306 7_总包工程清单格式2012.12.25(1.5土建填写) 10" xfId="11505"/>
    <cellStyle name="好_鞍山万科惠斯勒小镇一期5号楼水暖工程清单20100306 7_总包工程清单格式2012.12.25(1.5土建填写) 11" xfId="11507"/>
    <cellStyle name="好_鞍山万科惠斯勒小镇一期5号楼水暖工程清单20100306 7_总包工程清单格式2012.12.25(1.5土建填写) 12" xfId="11509"/>
    <cellStyle name="好_鞍山万科惠斯勒小镇一期5号楼水暖工程清单20100306 7_总包工程清单格式2012.12.25(1.5土建填写) 13" xfId="11511"/>
    <cellStyle name="好_鞍山万科惠斯勒小镇一期5号楼水暖工程清单20100306 7_总包工程清单格式2012.12.25(1.5土建填写) 14" xfId="11513"/>
    <cellStyle name="好_鞍山万科惠斯勒小镇一期5号楼水暖工程清单20100306 7_总包工程清单格式2012.12.25(1.5土建填写) 15" xfId="11515"/>
    <cellStyle name="好_鞍山万科惠斯勒小镇一期5号楼水暖工程清单20100306 7_总包工程清单格式2012.12.25(1.5土建填写) 16" xfId="11517"/>
    <cellStyle name="好_鞍山万科惠斯勒小镇一期5号楼水暖工程清单20100306 7_总包工程清单格式2012.12.25(1.5土建填写) 2" xfId="11519"/>
    <cellStyle name="好_鞍山万科惠斯勒小镇一期5号楼水暖工程清单20100306 7_总包工程清单格式2012.12.25(1.5土建填写) 3" xfId="11520"/>
    <cellStyle name="好_鞍山万科惠斯勒小镇一期5号楼水暖工程清单20100306 7_总包工程清单格式2012.12.25(1.5土建填写) 4" xfId="11521"/>
    <cellStyle name="好_鞍山万科惠斯勒小镇一期5号楼水暖工程清单20100306 7_总包工程清单格式2012.12.25(1.5土建填写) 5" xfId="11522"/>
    <cellStyle name="好_鞍山万科惠斯勒小镇一期5号楼水暖工程清单20100306 7_总包工程清单格式2012.12.25(1.5土建填写) 6" xfId="11523"/>
    <cellStyle name="好_鞍山万科惠斯勒小镇一期5号楼水暖工程清单20100306 7_总包工程清单格式2012.12.25(1.5土建填写) 7" xfId="11524"/>
    <cellStyle name="好_鞍山万科惠斯勒小镇一期5号楼水暖工程清单20100306 7_总包工程清单格式2012.12.25(1.5土建填写) 8" xfId="11525"/>
    <cellStyle name="好_鞍山万科惠斯勒小镇一期5号楼水暖工程清单20100306 7_总包工程清单格式2012.12.25(1.5土建填写) 9" xfId="11526"/>
    <cellStyle name="好_鞍山万科惠斯勒小镇一期5号楼水暖工程清单20100306 8" xfId="11527"/>
    <cellStyle name="好_鞍山万科惠斯勒小镇一期5号楼水暖工程清单20100306 8 10" xfId="11529"/>
    <cellStyle name="好_鞍山万科惠斯勒小镇一期5号楼水暖工程清单20100306 8 11" xfId="11530"/>
    <cellStyle name="好_鞍山万科惠斯勒小镇一期5号楼水暖工程清单20100306 8 12" xfId="11531"/>
    <cellStyle name="好_鞍山万科惠斯勒小镇一期5号楼水暖工程清单20100306 8 13" xfId="11532"/>
    <cellStyle name="好_鞍山万科惠斯勒小镇一期5号楼水暖工程清单20100306 8 14" xfId="11533"/>
    <cellStyle name="好_鞍山万科惠斯勒小镇一期5号楼水暖工程清单20100306 8 15" xfId="11534"/>
    <cellStyle name="好_鞍山万科惠斯勒小镇一期5号楼水暖工程清单20100306 8 16" xfId="11535"/>
    <cellStyle name="好_鞍山万科惠斯勒小镇一期5号楼水暖工程清单20100306 8 2" xfId="11536"/>
    <cellStyle name="好_鞍山万科惠斯勒小镇一期5号楼水暖工程清单20100306 8 3" xfId="11537"/>
    <cellStyle name="好_鞍山万科惠斯勒小镇一期5号楼水暖工程清单20100306 8 4" xfId="11538"/>
    <cellStyle name="好_鞍山万科惠斯勒小镇一期5号楼水暖工程清单20100306 8 5" xfId="11539"/>
    <cellStyle name="好_鞍山万科惠斯勒小镇一期5号楼水暖工程清单20100306 8 6" xfId="11540"/>
    <cellStyle name="好_鞍山万科惠斯勒小镇一期5号楼水暖工程清单20100306 8 7" xfId="11541"/>
    <cellStyle name="好_鞍山万科惠斯勒小镇一期5号楼水暖工程清单20100306 8 8" xfId="11542"/>
    <cellStyle name="好_鞍山万科惠斯勒小镇一期5号楼水暖工程清单20100306 8 9" xfId="11543"/>
    <cellStyle name="好_鞍山万科惠斯勒小镇一期5号楼水暖工程清单20100306 8_1.7安装" xfId="11544"/>
    <cellStyle name="好_鞍山万科惠斯勒小镇一期5号楼水暖工程清单20100306 8_1.7安装 10" xfId="11545"/>
    <cellStyle name="好_鞍山万科惠斯勒小镇一期5号楼水暖工程清单20100306 8_1.7安装 11" xfId="11546"/>
    <cellStyle name="好_鞍山万科惠斯勒小镇一期5号楼水暖工程清单20100306 8_1.7安装 12" xfId="11547"/>
    <cellStyle name="好_鞍山万科惠斯勒小镇一期5号楼水暖工程清单20100306 8_1.7安装 13" xfId="11548"/>
    <cellStyle name="好_鞍山万科惠斯勒小镇一期5号楼水暖工程清单20100306 8_1.7安装 14" xfId="11549"/>
    <cellStyle name="好_鞍山万科惠斯勒小镇一期5号楼水暖工程清单20100306 8_1.7安装 15" xfId="11550"/>
    <cellStyle name="好_鞍山万科惠斯勒小镇一期5号楼水暖工程清单20100306 8_1.7安装 16" xfId="11551"/>
    <cellStyle name="好_鞍山万科惠斯勒小镇一期5号楼水暖工程清单20100306 8_1.7安装 2" xfId="11552"/>
    <cellStyle name="好_鞍山万科惠斯勒小镇一期5号楼水暖工程清单20100306 8_1.7安装 3" xfId="11553"/>
    <cellStyle name="好_鞍山万科惠斯勒小镇一期5号楼水暖工程清单20100306 8_1.7安装 4" xfId="11554"/>
    <cellStyle name="好_鞍山万科惠斯勒小镇一期5号楼水暖工程清单20100306 8_1.7安装 5" xfId="11555"/>
    <cellStyle name="好_鞍山万科惠斯勒小镇一期5号楼水暖工程清单20100306 8_1.7安装 6" xfId="11558"/>
    <cellStyle name="好_鞍山万科惠斯勒小镇一期5号楼水暖工程清单20100306 8_1.7安装 7" xfId="4933"/>
    <cellStyle name="好_鞍山万科惠斯勒小镇一期5号楼水暖工程清单20100306 8_1.7安装 8" xfId="4937"/>
    <cellStyle name="好_鞍山万科惠斯勒小镇一期5号楼水暖工程清单20100306 8_1.7安装 9" xfId="4941"/>
    <cellStyle name="好_鞍山万科惠斯勒小镇一期5号楼水暖工程清单20100306 8_总包工程清单格式2012.12.25(1.4填写)(指标分析)" xfId="11561"/>
    <cellStyle name="好_鞍山万科惠斯勒小镇一期5号楼水暖工程清单20100306 8_总包工程清单格式2012.12.25(1.4填写)(指标分析) 10" xfId="11562"/>
    <cellStyle name="好_鞍山万科惠斯勒小镇一期5号楼水暖工程清单20100306 8_总包工程清单格式2012.12.25(1.4填写)(指标分析) 11" xfId="11563"/>
    <cellStyle name="好_鞍山万科惠斯勒小镇一期5号楼水暖工程清单20100306 8_总包工程清单格式2012.12.25(1.4填写)(指标分析) 12" xfId="11564"/>
    <cellStyle name="好_鞍山万科惠斯勒小镇一期5号楼水暖工程清单20100306 8_总包工程清单格式2012.12.25(1.4填写)(指标分析) 13" xfId="11565"/>
    <cellStyle name="好_鞍山万科惠斯勒小镇一期5号楼水暖工程清单20100306 8_总包工程清单格式2012.12.25(1.4填写)(指标分析) 14" xfId="11566"/>
    <cellStyle name="好_鞍山万科惠斯勒小镇一期5号楼水暖工程清单20100306 8_总包工程清单格式2012.12.25(1.4填写)(指标分析) 15" xfId="7393"/>
    <cellStyle name="好_鞍山万科惠斯勒小镇一期5号楼水暖工程清单20100306 8_总包工程清单格式2012.12.25(1.4填写)(指标分析) 16" xfId="7396"/>
    <cellStyle name="好_鞍山万科惠斯勒小镇一期5号楼水暖工程清单20100306 8_总包工程清单格式2012.12.25(1.4填写)(指标分析) 2" xfId="11567"/>
    <cellStyle name="好_鞍山万科惠斯勒小镇一期5号楼水暖工程清单20100306 8_总包工程清单格式2012.12.25(1.4填写)(指标分析) 3" xfId="7414"/>
    <cellStyle name="好_鞍山万科惠斯勒小镇一期5号楼水暖工程清单20100306 8_总包工程清单格式2012.12.25(1.4填写)(指标分析) 4" xfId="7418"/>
    <cellStyle name="好_鞍山万科惠斯勒小镇一期5号楼水暖工程清单20100306 8_总包工程清单格式2012.12.25(1.4填写)(指标分析) 5" xfId="7422"/>
    <cellStyle name="好_鞍山万科惠斯勒小镇一期5号楼水暖工程清单20100306 8_总包工程清单格式2012.12.25(1.4填写)(指标分析) 6" xfId="7426"/>
    <cellStyle name="好_鞍山万科惠斯勒小镇一期5号楼水暖工程清单20100306 8_总包工程清单格式2012.12.25(1.4填写)(指标分析) 7" xfId="7429"/>
    <cellStyle name="好_鞍山万科惠斯勒小镇一期5号楼水暖工程清单20100306 8_总包工程清单格式2012.12.25(1.4填写)(指标分析) 8" xfId="7432"/>
    <cellStyle name="好_鞍山万科惠斯勒小镇一期5号楼水暖工程清单20100306 8_总包工程清单格式2012.12.25(1.4填写)(指标分析) 9" xfId="7436"/>
    <cellStyle name="好_鞍山万科惠斯勒小镇一期5号楼水暖工程清单20100306 8_总包工程清单格式2012.12.25(1.5土建填写)" xfId="6185"/>
    <cellStyle name="好_鞍山万科惠斯勒小镇一期5号楼水暖工程清单20100306 8_总包工程清单格式2012.12.25(1.5土建填写) 10" xfId="5209"/>
    <cellStyle name="好_鞍山万科惠斯勒小镇一期5号楼水暖工程清单20100306 8_总包工程清单格式2012.12.25(1.5土建填写) 11" xfId="11569"/>
    <cellStyle name="好_鞍山万科惠斯勒小镇一期5号楼水暖工程清单20100306 8_总包工程清单格式2012.12.25(1.5土建填写) 12" xfId="11570"/>
    <cellStyle name="好_鞍山万科惠斯勒小镇一期5号楼水暖工程清单20100306 8_总包工程清单格式2012.12.25(1.5土建填写) 13" xfId="10679"/>
    <cellStyle name="好_鞍山万科惠斯勒小镇一期5号楼水暖工程清单20100306 8_总包工程清单格式2012.12.25(1.5土建填写) 14" xfId="11572"/>
    <cellStyle name="好_鞍山万科惠斯勒小镇一期5号楼水暖工程清单20100306 8_总包工程清单格式2012.12.25(1.5土建填写) 15" xfId="10024"/>
    <cellStyle name="好_鞍山万科惠斯勒小镇一期5号楼水暖工程清单20100306 8_总包工程清单格式2012.12.25(1.5土建填写) 16" xfId="11574"/>
    <cellStyle name="好_鞍山万科惠斯勒小镇一期5号楼水暖工程清单20100306 8_总包工程清单格式2012.12.25(1.5土建填写) 2" xfId="11576"/>
    <cellStyle name="好_鞍山万科惠斯勒小镇一期5号楼水暖工程清单20100306 8_总包工程清单格式2012.12.25(1.5土建填写) 3" xfId="11577"/>
    <cellStyle name="好_鞍山万科惠斯勒小镇一期5号楼水暖工程清单20100306 8_总包工程清单格式2012.12.25(1.5土建填写) 4" xfId="11578"/>
    <cellStyle name="好_鞍山万科惠斯勒小镇一期5号楼水暖工程清单20100306 8_总包工程清单格式2012.12.25(1.5土建填写) 5" xfId="11579"/>
    <cellStyle name="好_鞍山万科惠斯勒小镇一期5号楼水暖工程清单20100306 8_总包工程清单格式2012.12.25(1.5土建填写) 6" xfId="11581"/>
    <cellStyle name="好_鞍山万科惠斯勒小镇一期5号楼水暖工程清单20100306 8_总包工程清单格式2012.12.25(1.5土建填写) 7" xfId="3733"/>
    <cellStyle name="好_鞍山万科惠斯勒小镇一期5号楼水暖工程清单20100306 8_总包工程清单格式2012.12.25(1.5土建填写) 8" xfId="3737"/>
    <cellStyle name="好_鞍山万科惠斯勒小镇一期5号楼水暖工程清单20100306 8_总包工程清单格式2012.12.25(1.5土建填写) 9" xfId="3741"/>
    <cellStyle name="好_鞍山万科惠斯勒小镇一期5号楼水暖工程清单20100306 9" xfId="11583"/>
    <cellStyle name="好_鞍山万科惠斯勒小镇一期5号楼水暖工程清单20100306 9 10" xfId="4296"/>
    <cellStyle name="好_鞍山万科惠斯勒小镇一期5号楼水暖工程清单20100306 9 11" xfId="4300"/>
    <cellStyle name="好_鞍山万科惠斯勒小镇一期5号楼水暖工程清单20100306 9 12" xfId="11585"/>
    <cellStyle name="好_鞍山万科惠斯勒小镇一期5号楼水暖工程清单20100306 9 13" xfId="11586"/>
    <cellStyle name="好_鞍山万科惠斯勒小镇一期5号楼水暖工程清单20100306 9 14" xfId="11587"/>
    <cellStyle name="好_鞍山万科惠斯勒小镇一期5号楼水暖工程清单20100306 9 15" xfId="11588"/>
    <cellStyle name="好_鞍山万科惠斯勒小镇一期5号楼水暖工程清单20100306 9 16" xfId="11589"/>
    <cellStyle name="好_鞍山万科惠斯勒小镇一期5号楼水暖工程清单20100306 9 2" xfId="11369"/>
    <cellStyle name="好_鞍山万科惠斯勒小镇一期5号楼水暖工程清单20100306 9 3" xfId="11372"/>
    <cellStyle name="好_鞍山万科惠斯勒小镇一期5号楼水暖工程清单20100306 9 4" xfId="11375"/>
    <cellStyle name="好_鞍山万科惠斯勒小镇一期5号楼水暖工程清单20100306 9 5" xfId="11378"/>
    <cellStyle name="好_鞍山万科惠斯勒小镇一期5号楼水暖工程清单20100306 9 6" xfId="11381"/>
    <cellStyle name="好_鞍山万科惠斯勒小镇一期5号楼水暖工程清单20100306 9 7" xfId="11384"/>
    <cellStyle name="好_鞍山万科惠斯勒小镇一期5号楼水暖工程清单20100306 9 8" xfId="11387"/>
    <cellStyle name="好_鞍山万科惠斯勒小镇一期5号楼水暖工程清单20100306 9 9" xfId="11590"/>
    <cellStyle name="好_鞍山万科惠斯勒小镇一期5号楼水暖工程清单20100306 9_1.7安装" xfId="11591"/>
    <cellStyle name="好_鞍山万科惠斯勒小镇一期5号楼水暖工程清单20100306 9_1.7安装 10" xfId="11593"/>
    <cellStyle name="好_鞍山万科惠斯勒小镇一期5号楼水暖工程清单20100306 9_1.7安装 11" xfId="11595"/>
    <cellStyle name="好_鞍山万科惠斯勒小镇一期5号楼水暖工程清单20100306 9_1.7安装 12" xfId="11597"/>
    <cellStyle name="好_鞍山万科惠斯勒小镇一期5号楼水暖工程清单20100306 9_1.7安装 13" xfId="11599"/>
    <cellStyle name="好_鞍山万科惠斯勒小镇一期5号楼水暖工程清单20100306 9_1.7安装 14" xfId="11601"/>
    <cellStyle name="好_鞍山万科惠斯勒小镇一期5号楼水暖工程清单20100306 9_1.7安装 15" xfId="5922"/>
    <cellStyle name="好_鞍山万科惠斯勒小镇一期5号楼水暖工程清单20100306 9_1.7安装 16" xfId="11603"/>
    <cellStyle name="好_鞍山万科惠斯勒小镇一期5号楼水暖工程清单20100306 9_1.7安装 2" xfId="11604"/>
    <cellStyle name="好_鞍山万科惠斯勒小镇一期5号楼水暖工程清单20100306 9_1.7安装 3" xfId="11605"/>
    <cellStyle name="好_鞍山万科惠斯勒小镇一期5号楼水暖工程清单20100306 9_1.7安装 4" xfId="11606"/>
    <cellStyle name="好_鞍山万科惠斯勒小镇一期5号楼水暖工程清单20100306 9_1.7安装 5" xfId="11607"/>
    <cellStyle name="好_鞍山万科惠斯勒小镇一期5号楼水暖工程清单20100306 9_1.7安装 6" xfId="11608"/>
    <cellStyle name="好_鞍山万科惠斯勒小镇一期5号楼水暖工程清单20100306 9_1.7安装 7" xfId="4298"/>
    <cellStyle name="好_鞍山万科惠斯勒小镇一期5号楼水暖工程清单20100306 9_1.7安装 8" xfId="4960"/>
    <cellStyle name="好_鞍山万科惠斯勒小镇一期5号楼水暖工程清单20100306 9_1.7安装 9" xfId="4962"/>
    <cellStyle name="好_鞍山万科惠斯勒小镇一期5号楼水暖工程清单20100306 9_总包工程清单格式2012.12.25(1.4填写)(指标分析)" xfId="1876"/>
    <cellStyle name="好_鞍山万科惠斯勒小镇一期5号楼水暖工程清单20100306 9_总包工程清单格式2012.12.25(1.4填写)(指标分析) 10" xfId="3785"/>
    <cellStyle name="好_鞍山万科惠斯勒小镇一期5号楼水暖工程清单20100306 9_总包工程清单格式2012.12.25(1.4填写)(指标分析) 11" xfId="11609"/>
    <cellStyle name="好_鞍山万科惠斯勒小镇一期5号楼水暖工程清单20100306 9_总包工程清单格式2012.12.25(1.4填写)(指标分析) 12" xfId="11610"/>
    <cellStyle name="好_鞍山万科惠斯勒小镇一期5号楼水暖工程清单20100306 9_总包工程清单格式2012.12.25(1.4填写)(指标分析) 13" xfId="11611"/>
    <cellStyle name="好_鞍山万科惠斯勒小镇一期5号楼水暖工程清单20100306 9_总包工程清单格式2012.12.25(1.4填写)(指标分析) 14" xfId="11612"/>
    <cellStyle name="好_鞍山万科惠斯勒小镇一期5号楼水暖工程清单20100306 9_总包工程清单格式2012.12.25(1.4填写)(指标分析) 15" xfId="11613"/>
    <cellStyle name="好_鞍山万科惠斯勒小镇一期5号楼水暖工程清单20100306 9_总包工程清单格式2012.12.25(1.4填写)(指标分析) 16" xfId="11614"/>
    <cellStyle name="好_鞍山万科惠斯勒小镇一期5号楼水暖工程清单20100306 9_总包工程清单格式2012.12.25(1.4填写)(指标分析) 2" xfId="1885"/>
    <cellStyle name="好_鞍山万科惠斯勒小镇一期5号楼水暖工程清单20100306 9_总包工程清单格式2012.12.25(1.4填写)(指标分析) 3" xfId="1891"/>
    <cellStyle name="好_鞍山万科惠斯勒小镇一期5号楼水暖工程清单20100306 9_总包工程清单格式2012.12.25(1.4填写)(指标分析) 4" xfId="1897"/>
    <cellStyle name="好_鞍山万科惠斯勒小镇一期5号楼水暖工程清单20100306 9_总包工程清单格式2012.12.25(1.4填写)(指标分析) 5" xfId="11615"/>
    <cellStyle name="好_鞍山万科惠斯勒小镇一期5号楼水暖工程清单20100306 9_总包工程清单格式2012.12.25(1.4填写)(指标分析) 6" xfId="11616"/>
    <cellStyle name="好_鞍山万科惠斯勒小镇一期5号楼水暖工程清单20100306 9_总包工程清单格式2012.12.25(1.4填写)(指标分析) 7" xfId="11617"/>
    <cellStyle name="好_鞍山万科惠斯勒小镇一期5号楼水暖工程清单20100306 9_总包工程清单格式2012.12.25(1.4填写)(指标分析) 8" xfId="11618"/>
    <cellStyle name="好_鞍山万科惠斯勒小镇一期5号楼水暖工程清单20100306 9_总包工程清单格式2012.12.25(1.4填写)(指标分析) 9" xfId="11619"/>
    <cellStyle name="好_鞍山万科惠斯勒小镇一期5号楼水暖工程清单20100306 9_总包工程清单格式2012.12.25(1.5土建填写)" xfId="11620"/>
    <cellStyle name="好_鞍山万科惠斯勒小镇一期5号楼水暖工程清单20100306 9_总包工程清单格式2012.12.25(1.5土建填写) 10" xfId="11623"/>
    <cellStyle name="好_鞍山万科惠斯勒小镇一期5号楼水暖工程清单20100306 9_总包工程清单格式2012.12.25(1.5土建填写) 11" xfId="11624"/>
    <cellStyle name="好_鞍山万科惠斯勒小镇一期5号楼水暖工程清单20100306 9_总包工程清单格式2012.12.25(1.5土建填写) 12" xfId="11625"/>
    <cellStyle name="好_鞍山万科惠斯勒小镇一期5号楼水暖工程清单20100306 9_总包工程清单格式2012.12.25(1.5土建填写) 13" xfId="11626"/>
    <cellStyle name="好_鞍山万科惠斯勒小镇一期5号楼水暖工程清单20100306 9_总包工程清单格式2012.12.25(1.5土建填写) 14" xfId="11627"/>
    <cellStyle name="好_鞍山万科惠斯勒小镇一期5号楼水暖工程清单20100306 9_总包工程清单格式2012.12.25(1.5土建填写) 15" xfId="11628"/>
    <cellStyle name="好_鞍山万科惠斯勒小镇一期5号楼水暖工程清单20100306 9_总包工程清单格式2012.12.25(1.5土建填写) 16" xfId="11629"/>
    <cellStyle name="好_鞍山万科惠斯勒小镇一期5号楼水暖工程清单20100306 9_总包工程清单格式2012.12.25(1.5土建填写) 2" xfId="7954"/>
    <cellStyle name="好_鞍山万科惠斯勒小镇一期5号楼水暖工程清单20100306 9_总包工程清单格式2012.12.25(1.5土建填写) 3" xfId="7957"/>
    <cellStyle name="好_鞍山万科惠斯勒小镇一期5号楼水暖工程清单20100306 9_总包工程清单格式2012.12.25(1.5土建填写) 4" xfId="7960"/>
    <cellStyle name="好_鞍山万科惠斯勒小镇一期5号楼水暖工程清单20100306 9_总包工程清单格式2012.12.25(1.5土建填写) 5" xfId="7963"/>
    <cellStyle name="好_鞍山万科惠斯勒小镇一期5号楼水暖工程清单20100306 9_总包工程清单格式2012.12.25(1.5土建填写) 6" xfId="11630"/>
    <cellStyle name="好_鞍山万科惠斯勒小镇一期5号楼水暖工程清单20100306 9_总包工程清单格式2012.12.25(1.5土建填写) 7" xfId="11631"/>
    <cellStyle name="好_鞍山万科惠斯勒小镇一期5号楼水暖工程清单20100306 9_总包工程清单格式2012.12.25(1.5土建填写) 8" xfId="11632"/>
    <cellStyle name="好_鞍山万科惠斯勒小镇一期5号楼水暖工程清单20100306 9_总包工程清单格式2012.12.25(1.5土建填写) 9" xfId="11633"/>
    <cellStyle name="好_车站及区间模板" xfId="6617"/>
    <cellStyle name="好_车站及区间模板 10" xfId="655"/>
    <cellStyle name="好_车站及区间模板 11" xfId="11634"/>
    <cellStyle name="好_车站及区间模板 12" xfId="11635"/>
    <cellStyle name="好_车站及区间模板 13" xfId="11636"/>
    <cellStyle name="好_车站及区间模板 14" xfId="11637"/>
    <cellStyle name="好_车站及区间模板 15" xfId="11638"/>
    <cellStyle name="好_车站及区间模板 16" xfId="11639"/>
    <cellStyle name="好_车站及区间模板 2" xfId="11640"/>
    <cellStyle name="好_车站及区间模板 3" xfId="11641"/>
    <cellStyle name="好_车站及区间模板 4" xfId="11642"/>
    <cellStyle name="好_车站及区间模板 5" xfId="11643"/>
    <cellStyle name="好_车站及区间模板 6" xfId="11644"/>
    <cellStyle name="好_车站及区间模板 7" xfId="11645"/>
    <cellStyle name="好_车站及区间模板 8" xfId="11646"/>
    <cellStyle name="好_车站及区间模板 9" xfId="11647"/>
    <cellStyle name="好_电气模板" xfId="11648"/>
    <cellStyle name="好_电气模板 10" xfId="5938"/>
    <cellStyle name="好_电气模板 11" xfId="5940"/>
    <cellStyle name="好_电气模板 12" xfId="11649"/>
    <cellStyle name="好_电气模板 13" xfId="11650"/>
    <cellStyle name="好_电气模板 14" xfId="11651"/>
    <cellStyle name="好_电气模板 15" xfId="2867"/>
    <cellStyle name="好_电气模板 16" xfId="11652"/>
    <cellStyle name="好_电气模板 2" xfId="11653"/>
    <cellStyle name="好_电气模板 3" xfId="11655"/>
    <cellStyle name="好_电气模板 4" xfId="11656"/>
    <cellStyle name="好_电气模板 5" xfId="11657"/>
    <cellStyle name="好_电气模板 6" xfId="11658"/>
    <cellStyle name="好_电气模板 7" xfId="11659"/>
    <cellStyle name="好_电气模板 8" xfId="11660"/>
    <cellStyle name="好_电气模板 9" xfId="11661"/>
    <cellStyle name="好_多层模拟清单20100201" xfId="11662"/>
    <cellStyle name="好_多层模拟清单20100201 10" xfId="11663"/>
    <cellStyle name="好_多层模拟清单20100201 10 10" xfId="11664"/>
    <cellStyle name="好_多层模拟清单20100201 10 11" xfId="11666"/>
    <cellStyle name="好_多层模拟清单20100201 10 12" xfId="11668"/>
    <cellStyle name="好_多层模拟清单20100201 10 13" xfId="11670"/>
    <cellStyle name="好_多层模拟清单20100201 10 14" xfId="11672"/>
    <cellStyle name="好_多层模拟清单20100201 10 15" xfId="11674"/>
    <cellStyle name="好_多层模拟清单20100201 10 16" xfId="1"/>
    <cellStyle name="好_多层模拟清单20100201 10 2" xfId="2797"/>
    <cellStyle name="好_多层模拟清单20100201 10 3" xfId="9118"/>
    <cellStyle name="好_多层模拟清单20100201 10 4" xfId="11675"/>
    <cellStyle name="好_多层模拟清单20100201 10 5" xfId="5019"/>
    <cellStyle name="好_多层模拟清单20100201 10 6" xfId="11676"/>
    <cellStyle name="好_多层模拟清单20100201 10 7" xfId="11677"/>
    <cellStyle name="好_多层模拟清单20100201 10 8" xfId="11678"/>
    <cellStyle name="好_多层模拟清单20100201 10 9" xfId="11680"/>
    <cellStyle name="好_多层模拟清单20100201 10_1.7安装" xfId="9838"/>
    <cellStyle name="好_多层模拟清单20100201 10_1.7安装 10" xfId="8712"/>
    <cellStyle name="好_多层模拟清单20100201 10_1.7安装 11" xfId="11682"/>
    <cellStyle name="好_多层模拟清单20100201 10_1.7安装 12" xfId="11683"/>
    <cellStyle name="好_多层模拟清单20100201 10_1.7安装 13" xfId="11684"/>
    <cellStyle name="好_多层模拟清单20100201 10_1.7安装 14" xfId="11686"/>
    <cellStyle name="好_多层模拟清单20100201 10_1.7安装 15" xfId="3009"/>
    <cellStyle name="好_多层模拟清单20100201 10_1.7安装 16" xfId="2461"/>
    <cellStyle name="好_多层模拟清单20100201 10_1.7安装 2" xfId="11688"/>
    <cellStyle name="好_多层模拟清单20100201 10_1.7安装 3" xfId="11690"/>
    <cellStyle name="好_多层模拟清单20100201 10_1.7安装 4" xfId="11692"/>
    <cellStyle name="好_多层模拟清单20100201 10_1.7安装 5" xfId="11694"/>
    <cellStyle name="好_多层模拟清单20100201 10_1.7安装 6" xfId="11696"/>
    <cellStyle name="好_多层模拟清单20100201 10_1.7安装 7" xfId="11697"/>
    <cellStyle name="好_多层模拟清单20100201 10_1.7安装 8" xfId="11698"/>
    <cellStyle name="好_多层模拟清单20100201 10_1.7安装 9" xfId="11699"/>
    <cellStyle name="好_多层模拟清单20100201 10_总包工程清单格式2012.12.25(1.4填写)(指标分析)" xfId="11700"/>
    <cellStyle name="好_多层模拟清单20100201 10_总包工程清单格式2012.12.25(1.4填写)(指标分析) 10" xfId="11701"/>
    <cellStyle name="好_多层模拟清单20100201 10_总包工程清单格式2012.12.25(1.4填写)(指标分析) 11" xfId="11702"/>
    <cellStyle name="好_多层模拟清单20100201 10_总包工程清单格式2012.12.25(1.4填写)(指标分析) 12" xfId="11703"/>
    <cellStyle name="好_多层模拟清单20100201 10_总包工程清单格式2012.12.25(1.4填写)(指标分析) 13" xfId="11704"/>
    <cellStyle name="好_多层模拟清单20100201 10_总包工程清单格式2012.12.25(1.4填写)(指标分析) 14" xfId="11705"/>
    <cellStyle name="好_多层模拟清单20100201 10_总包工程清单格式2012.12.25(1.4填写)(指标分析) 15" xfId="11706"/>
    <cellStyle name="好_多层模拟清单20100201 10_总包工程清单格式2012.12.25(1.4填写)(指标分析) 16" xfId="8292"/>
    <cellStyle name="好_多层模拟清单20100201 10_总包工程清单格式2012.12.25(1.4填写)(指标分析) 2" xfId="11707"/>
    <cellStyle name="好_多层模拟清单20100201 10_总包工程清单格式2012.12.25(1.4填写)(指标分析) 3" xfId="11708"/>
    <cellStyle name="好_多层模拟清单20100201 10_总包工程清单格式2012.12.25(1.4填写)(指标分析) 4" xfId="11709"/>
    <cellStyle name="好_多层模拟清单20100201 10_总包工程清单格式2012.12.25(1.4填写)(指标分析) 5" xfId="11710"/>
    <cellStyle name="好_多层模拟清单20100201 10_总包工程清单格式2012.12.25(1.4填写)(指标分析) 6" xfId="11711"/>
    <cellStyle name="好_多层模拟清单20100201 10_总包工程清单格式2012.12.25(1.4填写)(指标分析) 7" xfId="11712"/>
    <cellStyle name="好_多层模拟清单20100201 10_总包工程清单格式2012.12.25(1.4填写)(指标分析) 8" xfId="11713"/>
    <cellStyle name="好_多层模拟清单20100201 10_总包工程清单格式2012.12.25(1.4填写)(指标分析) 9" xfId="11714"/>
    <cellStyle name="好_多层模拟清单20100201 10_总包工程清单格式2012.12.25(1.5土建填写)" xfId="11716"/>
    <cellStyle name="好_多层模拟清单20100201 10_总包工程清单格式2012.12.25(1.5土建填写) 10" xfId="11718"/>
    <cellStyle name="好_多层模拟清单20100201 10_总包工程清单格式2012.12.25(1.5土建填写) 11" xfId="11721"/>
    <cellStyle name="好_多层模拟清单20100201 10_总包工程清单格式2012.12.25(1.5土建填写) 12" xfId="11724"/>
    <cellStyle name="好_多层模拟清单20100201 10_总包工程清单格式2012.12.25(1.5土建填写) 13" xfId="11727"/>
    <cellStyle name="好_多层模拟清单20100201 10_总包工程清单格式2012.12.25(1.5土建填写) 14" xfId="11729"/>
    <cellStyle name="好_多层模拟清单20100201 10_总包工程清单格式2012.12.25(1.5土建填写) 15" xfId="11731"/>
    <cellStyle name="好_多层模拟清单20100201 10_总包工程清单格式2012.12.25(1.5土建填写) 16" xfId="11733"/>
    <cellStyle name="好_多层模拟清单20100201 10_总包工程清单格式2012.12.25(1.5土建填写) 2" xfId="11735"/>
    <cellStyle name="好_多层模拟清单20100201 10_总包工程清单格式2012.12.25(1.5土建填写) 3" xfId="11737"/>
    <cellStyle name="好_多层模拟清单20100201 10_总包工程清单格式2012.12.25(1.5土建填写) 4" xfId="11739"/>
    <cellStyle name="好_多层模拟清单20100201 10_总包工程清单格式2012.12.25(1.5土建填写) 5" xfId="11741"/>
    <cellStyle name="好_多层模拟清单20100201 10_总包工程清单格式2012.12.25(1.5土建填写) 6" xfId="11743"/>
    <cellStyle name="好_多层模拟清单20100201 10_总包工程清单格式2012.12.25(1.5土建填写) 7" xfId="11745"/>
    <cellStyle name="好_多层模拟清单20100201 10_总包工程清单格式2012.12.25(1.5土建填写) 8" xfId="11747"/>
    <cellStyle name="好_多层模拟清单20100201 10_总包工程清单格式2012.12.25(1.5土建填写) 9" xfId="11749"/>
    <cellStyle name="好_多层模拟清单20100201 11" xfId="11751"/>
    <cellStyle name="好_多层模拟清单20100201 11 10" xfId="11752"/>
    <cellStyle name="好_多层模拟清单20100201 11 11" xfId="11756"/>
    <cellStyle name="好_多层模拟清单20100201 11 12" xfId="4809"/>
    <cellStyle name="好_多层模拟清单20100201 11 13" xfId="3264"/>
    <cellStyle name="好_多层模拟清单20100201 11 14" xfId="11760"/>
    <cellStyle name="好_多层模拟清单20100201 11 15" xfId="11763"/>
    <cellStyle name="好_多层模拟清单20100201 11 16" xfId="11764"/>
    <cellStyle name="好_多层模拟清单20100201 11 2" xfId="2873"/>
    <cellStyle name="好_多层模拟清单20100201 11 3" xfId="11765"/>
    <cellStyle name="好_多层模拟清单20100201 11 4" xfId="11766"/>
    <cellStyle name="好_多层模拟清单20100201 11 5" xfId="11767"/>
    <cellStyle name="好_多层模拟清单20100201 11 6" xfId="11768"/>
    <cellStyle name="好_多层模拟清单20100201 11 7" xfId="11769"/>
    <cellStyle name="好_多层模拟清单20100201 11 8" xfId="11770"/>
    <cellStyle name="好_多层模拟清单20100201 11 9" xfId="11772"/>
    <cellStyle name="好_多层模拟清单20100201 11_1.7安装" xfId="999"/>
    <cellStyle name="好_多层模拟清单20100201 11_1.7安装 10" xfId="11774"/>
    <cellStyle name="好_多层模拟清单20100201 11_1.7安装 11" xfId="11775"/>
    <cellStyle name="好_多层模拟清单20100201 11_1.7安装 12" xfId="11776"/>
    <cellStyle name="好_多层模拟清单20100201 11_1.7安装 13" xfId="11777"/>
    <cellStyle name="好_多层模拟清单20100201 11_1.7安装 14" xfId="11779"/>
    <cellStyle name="好_多层模拟清单20100201 11_1.7安装 15" xfId="11781"/>
    <cellStyle name="好_多层模拟清单20100201 11_1.7安装 16" xfId="11783"/>
    <cellStyle name="好_多层模拟清单20100201 11_1.7安装 2" xfId="11785"/>
    <cellStyle name="好_多层模拟清单20100201 11_1.7安装 3" xfId="11786"/>
    <cellStyle name="好_多层模拟清单20100201 11_1.7安装 4" xfId="11787"/>
    <cellStyle name="好_多层模拟清单20100201 11_1.7安装 5" xfId="11788"/>
    <cellStyle name="好_多层模拟清单20100201 11_1.7安装 6" xfId="11789"/>
    <cellStyle name="好_多层模拟清单20100201 11_1.7安装 7" xfId="11790"/>
    <cellStyle name="好_多层模拟清单20100201 11_1.7安装 8" xfId="11791"/>
    <cellStyle name="好_多层模拟清单20100201 11_1.7安装 9" xfId="1686"/>
    <cellStyle name="好_多层模拟清单20100201 11_总包工程清单格式2012.12.25(1.4填写)(指标分析)" xfId="7568"/>
    <cellStyle name="好_多层模拟清单20100201 11_总包工程清单格式2012.12.25(1.4填写)(指标分析) 10" xfId="11792"/>
    <cellStyle name="好_多层模拟清单20100201 11_总包工程清单格式2012.12.25(1.4填写)(指标分析) 11" xfId="11793"/>
    <cellStyle name="好_多层模拟清单20100201 11_总包工程清单格式2012.12.25(1.4填写)(指标分析) 12" xfId="11794"/>
    <cellStyle name="好_多层模拟清单20100201 11_总包工程清单格式2012.12.25(1.4填写)(指标分析) 13" xfId="11795"/>
    <cellStyle name="好_多层模拟清单20100201 11_总包工程清单格式2012.12.25(1.4填写)(指标分析) 14" xfId="11796"/>
    <cellStyle name="好_多层模拟清单20100201 11_总包工程清单格式2012.12.25(1.4填写)(指标分析) 15" xfId="11797"/>
    <cellStyle name="好_多层模拟清单20100201 11_总包工程清单格式2012.12.25(1.4填写)(指标分析) 16" xfId="11798"/>
    <cellStyle name="好_多层模拟清单20100201 11_总包工程清单格式2012.12.25(1.4填写)(指标分析) 2" xfId="11799"/>
    <cellStyle name="好_多层模拟清单20100201 11_总包工程清单格式2012.12.25(1.4填写)(指标分析) 3" xfId="11801"/>
    <cellStyle name="好_多层模拟清单20100201 11_总包工程清单格式2012.12.25(1.4填写)(指标分析) 4" xfId="11803"/>
    <cellStyle name="好_多层模拟清单20100201 11_总包工程清单格式2012.12.25(1.4填写)(指标分析) 5" xfId="11805"/>
    <cellStyle name="好_多层模拟清单20100201 11_总包工程清单格式2012.12.25(1.4填写)(指标分析) 6" xfId="11807"/>
    <cellStyle name="好_多层模拟清单20100201 11_总包工程清单格式2012.12.25(1.4填写)(指标分析) 7" xfId="11809"/>
    <cellStyle name="好_多层模拟清单20100201 11_总包工程清单格式2012.12.25(1.4填写)(指标分析) 8" xfId="11811"/>
    <cellStyle name="好_多层模拟清单20100201 11_总包工程清单格式2012.12.25(1.4填写)(指标分析) 9" xfId="11812"/>
    <cellStyle name="好_多层模拟清单20100201 11_总包工程清单格式2012.12.25(1.5土建填写)" xfId="6281"/>
    <cellStyle name="好_多层模拟清单20100201 11_总包工程清单格式2012.12.25(1.5土建填写) 10" xfId="11813"/>
    <cellStyle name="好_多层模拟清单20100201 11_总包工程清单格式2012.12.25(1.5土建填写) 11" xfId="11814"/>
    <cellStyle name="好_多层模拟清单20100201 11_总包工程清单格式2012.12.25(1.5土建填写) 12" xfId="11815"/>
    <cellStyle name="好_多层模拟清单20100201 11_总包工程清单格式2012.12.25(1.5土建填写) 13" xfId="5211"/>
    <cellStyle name="好_多层模拟清单20100201 11_总包工程清单格式2012.12.25(1.5土建填写) 14" xfId="11818"/>
    <cellStyle name="好_多层模拟清单20100201 11_总包工程清单格式2012.12.25(1.5土建填写) 15" xfId="11821"/>
    <cellStyle name="好_多层模拟清单20100201 11_总包工程清单格式2012.12.25(1.5土建填写) 16" xfId="11824"/>
    <cellStyle name="好_多层模拟清单20100201 11_总包工程清单格式2012.12.25(1.5土建填写) 2" xfId="11827"/>
    <cellStyle name="好_多层模拟清单20100201 11_总包工程清单格式2012.12.25(1.5土建填写) 3" xfId="11828"/>
    <cellStyle name="好_多层模拟清单20100201 11_总包工程清单格式2012.12.25(1.5土建填写) 4" xfId="11829"/>
    <cellStyle name="好_多层模拟清单20100201 11_总包工程清单格式2012.12.25(1.5土建填写) 5" xfId="11830"/>
    <cellStyle name="好_多层模拟清单20100201 11_总包工程清单格式2012.12.25(1.5土建填写) 6" xfId="11831"/>
    <cellStyle name="好_多层模拟清单20100201 11_总包工程清单格式2012.12.25(1.5土建填写) 7" xfId="11832"/>
    <cellStyle name="好_多层模拟清单20100201 11_总包工程清单格式2012.12.25(1.5土建填写) 8" xfId="11833"/>
    <cellStyle name="好_多层模拟清单20100201 11_总包工程清单格式2012.12.25(1.5土建填写) 9" xfId="2046"/>
    <cellStyle name="好_多层模拟清单20100201 12" xfId="11834"/>
    <cellStyle name="好_多层模拟清单20100201 13" xfId="11835"/>
    <cellStyle name="好_多层模拟清单20100201 14" xfId="11836"/>
    <cellStyle name="好_多层模拟清单20100201 15" xfId="11837"/>
    <cellStyle name="好_多层模拟清单20100201 16" xfId="11839"/>
    <cellStyle name="好_多层模拟清单20100201 17" xfId="11841"/>
    <cellStyle name="好_多层模拟清单20100201 18" xfId="11843"/>
    <cellStyle name="好_多层模拟清单20100201 19" xfId="11845"/>
    <cellStyle name="好_多层模拟清单20100201 2" xfId="11847"/>
    <cellStyle name="好_多层模拟清单20100201 2 10" xfId="11848"/>
    <cellStyle name="好_多层模拟清单20100201 2 11" xfId="11849"/>
    <cellStyle name="好_多层模拟清单20100201 2 12" xfId="11850"/>
    <cellStyle name="好_多层模拟清单20100201 2 13" xfId="11851"/>
    <cellStyle name="好_多层模拟清单20100201 2 14" xfId="11852"/>
    <cellStyle name="好_多层模拟清单20100201 2 15" xfId="11853"/>
    <cellStyle name="好_多层模拟清单20100201 2 16" xfId="11854"/>
    <cellStyle name="好_多层模拟清单20100201 2 2" xfId="11855"/>
    <cellStyle name="好_多层模拟清单20100201 2 3" xfId="11856"/>
    <cellStyle name="好_多层模拟清单20100201 2 4" xfId="11857"/>
    <cellStyle name="好_多层模拟清单20100201 2 5" xfId="11859"/>
    <cellStyle name="好_多层模拟清单20100201 2 6" xfId="11860"/>
    <cellStyle name="好_多层模拟清单20100201 2 7" xfId="11861"/>
    <cellStyle name="好_多层模拟清单20100201 2 8" xfId="11862"/>
    <cellStyle name="好_多层模拟清单20100201 2 9" xfId="11863"/>
    <cellStyle name="好_多层模拟清单20100201 2_1.7安装" xfId="11864"/>
    <cellStyle name="好_多层模拟清单20100201 2_1.7安装 10" xfId="11865"/>
    <cellStyle name="好_多层模拟清单20100201 2_1.7安装 11" xfId="11866"/>
    <cellStyle name="好_多层模拟清单20100201 2_1.7安装 12" xfId="11867"/>
    <cellStyle name="好_多层模拟清单20100201 2_1.7安装 13" xfId="11868"/>
    <cellStyle name="好_多层模拟清单20100201 2_1.7安装 14" xfId="11869"/>
    <cellStyle name="好_多层模拟清单20100201 2_1.7安装 15" xfId="11870"/>
    <cellStyle name="好_多层模拟清单20100201 2_1.7安装 16" xfId="11871"/>
    <cellStyle name="好_多层模拟清单20100201 2_1.7安装 2" xfId="6051"/>
    <cellStyle name="好_多层模拟清单20100201 2_1.7安装 3" xfId="6053"/>
    <cellStyle name="好_多层模拟清单20100201 2_1.7安装 4" xfId="11872"/>
    <cellStyle name="好_多层模拟清单20100201 2_1.7安装 5" xfId="11873"/>
    <cellStyle name="好_多层模拟清单20100201 2_1.7安装 6" xfId="11874"/>
    <cellStyle name="好_多层模拟清单20100201 2_1.7安装 7" xfId="11875"/>
    <cellStyle name="好_多层模拟清单20100201 2_1.7安装 8" xfId="11876"/>
    <cellStyle name="好_多层模拟清单20100201 2_1.7安装 9" xfId="11877"/>
    <cellStyle name="好_多层模拟清单20100201 2_总包工程清单格式2012.12.25(1.4填写)(指标分析)" xfId="11878"/>
    <cellStyle name="好_多层模拟清单20100201 2_总包工程清单格式2012.12.25(1.4填写)(指标分析) 10" xfId="11879"/>
    <cellStyle name="好_多层模拟清单20100201 2_总包工程清单格式2012.12.25(1.4填写)(指标分析) 11" xfId="11880"/>
    <cellStyle name="好_多层模拟清单20100201 2_总包工程清单格式2012.12.25(1.4填写)(指标分析) 12" xfId="6830"/>
    <cellStyle name="好_多层模拟清单20100201 2_总包工程清单格式2012.12.25(1.4填写)(指标分析) 13" xfId="6832"/>
    <cellStyle name="好_多层模拟清单20100201 2_总包工程清单格式2012.12.25(1.4填写)(指标分析) 14" xfId="6834"/>
    <cellStyle name="好_多层模拟清单20100201 2_总包工程清单格式2012.12.25(1.4填写)(指标分析) 15" xfId="3854"/>
    <cellStyle name="好_多层模拟清单20100201 2_总包工程清单格式2012.12.25(1.4填写)(指标分析) 16" xfId="6836"/>
    <cellStyle name="好_多层模拟清单20100201 2_总包工程清单格式2012.12.25(1.4填写)(指标分析) 2" xfId="11881"/>
    <cellStyle name="好_多层模拟清单20100201 2_总包工程清单格式2012.12.25(1.4填写)(指标分析) 3" xfId="11882"/>
    <cellStyle name="好_多层模拟清单20100201 2_总包工程清单格式2012.12.25(1.4填写)(指标分析) 4" xfId="5755"/>
    <cellStyle name="好_多层模拟清单20100201 2_总包工程清单格式2012.12.25(1.4填写)(指标分析) 5" xfId="5758"/>
    <cellStyle name="好_多层模拟清单20100201 2_总包工程清单格式2012.12.25(1.4填写)(指标分析) 6" xfId="5761"/>
    <cellStyle name="好_多层模拟清单20100201 2_总包工程清单格式2012.12.25(1.4填写)(指标分析) 7" xfId="11883"/>
    <cellStyle name="好_多层模拟清单20100201 2_总包工程清单格式2012.12.25(1.4填写)(指标分析) 8" xfId="11884"/>
    <cellStyle name="好_多层模拟清单20100201 2_总包工程清单格式2012.12.25(1.4填写)(指标分析) 9" xfId="11885"/>
    <cellStyle name="好_多层模拟清单20100201 2_总包工程清单格式2012.12.25(1.5土建填写)" xfId="10862"/>
    <cellStyle name="好_多层模拟清单20100201 2_总包工程清单格式2012.12.25(1.5土建填写) 10" xfId="4828"/>
    <cellStyle name="好_多层模拟清单20100201 2_总包工程清单格式2012.12.25(1.5土建填写) 11" xfId="4830"/>
    <cellStyle name="好_多层模拟清单20100201 2_总包工程清单格式2012.12.25(1.5土建填写) 12" xfId="11886"/>
    <cellStyle name="好_多层模拟清单20100201 2_总包工程清单格式2012.12.25(1.5土建填写) 13" xfId="11887"/>
    <cellStyle name="好_多层模拟清单20100201 2_总包工程清单格式2012.12.25(1.5土建填写) 14" xfId="11888"/>
    <cellStyle name="好_多层模拟清单20100201 2_总包工程清单格式2012.12.25(1.5土建填写) 15" xfId="11889"/>
    <cellStyle name="好_多层模拟清单20100201 2_总包工程清单格式2012.12.25(1.5土建填写) 16" xfId="11890"/>
    <cellStyle name="好_多层模拟清单20100201 2_总包工程清单格式2012.12.25(1.5土建填写) 2" xfId="11891"/>
    <cellStyle name="好_多层模拟清单20100201 2_总包工程清单格式2012.12.25(1.5土建填写) 3" xfId="11892"/>
    <cellStyle name="好_多层模拟清单20100201 2_总包工程清单格式2012.12.25(1.5土建填写) 4" xfId="11893"/>
    <cellStyle name="好_多层模拟清单20100201 2_总包工程清单格式2012.12.25(1.5土建填写) 5" xfId="11894"/>
    <cellStyle name="好_多层模拟清单20100201 2_总包工程清单格式2012.12.25(1.5土建填写) 6" xfId="11897"/>
    <cellStyle name="好_多层模拟清单20100201 2_总包工程清单格式2012.12.25(1.5土建填写) 7" xfId="11900"/>
    <cellStyle name="好_多层模拟清单20100201 2_总包工程清单格式2012.12.25(1.5土建填写) 8" xfId="11753"/>
    <cellStyle name="好_多层模拟清单20100201 2_总包工程清单格式2012.12.25(1.5土建填写) 9" xfId="11757"/>
    <cellStyle name="好_多层模拟清单20100201 20" xfId="11838"/>
    <cellStyle name="好_多层模拟清单20100201 21" xfId="11840"/>
    <cellStyle name="好_多层模拟清单20100201 22" xfId="11842"/>
    <cellStyle name="好_多层模拟清单20100201 23" xfId="11844"/>
    <cellStyle name="好_多层模拟清单20100201 24" xfId="11846"/>
    <cellStyle name="好_多层模拟清单20100201 25" xfId="11903"/>
    <cellStyle name="好_多层模拟清单20100201 26" xfId="6730"/>
    <cellStyle name="好_多层模拟清单20100201 3" xfId="11904"/>
    <cellStyle name="好_多层模拟清单20100201 3 10" xfId="11905"/>
    <cellStyle name="好_多层模拟清单20100201 3 11" xfId="11906"/>
    <cellStyle name="好_多层模拟清单20100201 3 12" xfId="11907"/>
    <cellStyle name="好_多层模拟清单20100201 3 13" xfId="11908"/>
    <cellStyle name="好_多层模拟清单20100201 3 14" xfId="11909"/>
    <cellStyle name="好_多层模拟清单20100201 3 15" xfId="11910"/>
    <cellStyle name="好_多层模拟清单20100201 3 16" xfId="11911"/>
    <cellStyle name="好_多层模拟清单20100201 3 2" xfId="11912"/>
    <cellStyle name="好_多层模拟清单20100201 3 3" xfId="11913"/>
    <cellStyle name="好_多层模拟清单20100201 3 4" xfId="11914"/>
    <cellStyle name="好_多层模拟清单20100201 3 5" xfId="11915"/>
    <cellStyle name="好_多层模拟清单20100201 3 6" xfId="11916"/>
    <cellStyle name="好_多层模拟清单20100201 3 7" xfId="11917"/>
    <cellStyle name="好_多层模拟清单20100201 3 8" xfId="11918"/>
    <cellStyle name="好_多层模拟清单20100201 3 9" xfId="11919"/>
    <cellStyle name="好_多层模拟清单20100201 3_1.7安装" xfId="11920"/>
    <cellStyle name="好_多层模拟清单20100201 3_1.7安装 10" xfId="11921"/>
    <cellStyle name="好_多层模拟清单20100201 3_1.7安装 11" xfId="11922"/>
    <cellStyle name="好_多层模拟清单20100201 3_1.7安装 12" xfId="11923"/>
    <cellStyle name="好_多层模拟清单20100201 3_1.7安装 13" xfId="11924"/>
    <cellStyle name="好_多层模拟清单20100201 3_1.7安装 14" xfId="11925"/>
    <cellStyle name="好_多层模拟清单20100201 3_1.7安装 15" xfId="11926"/>
    <cellStyle name="好_多层模拟清单20100201 3_1.7安装 16" xfId="10996"/>
    <cellStyle name="好_多层模拟清单20100201 3_1.7安装 2" xfId="1762"/>
    <cellStyle name="好_多层模拟清单20100201 3_1.7安装 3" xfId="11927"/>
    <cellStyle name="好_多层模拟清单20100201 3_1.7安装 4" xfId="11928"/>
    <cellStyle name="好_多层模拟清单20100201 3_1.7安装 5" xfId="3561"/>
    <cellStyle name="好_多层模拟清单20100201 3_1.7安装 6" xfId="3565"/>
    <cellStyle name="好_多层模拟清单20100201 3_1.7安装 7" xfId="3569"/>
    <cellStyle name="好_多层模拟清单20100201 3_1.7安装 8" xfId="11929"/>
    <cellStyle name="好_多层模拟清单20100201 3_1.7安装 9" xfId="11931"/>
    <cellStyle name="好_多层模拟清单20100201 3_总包工程清单格式2012.12.25(1.4填写)(指标分析)" xfId="11933"/>
    <cellStyle name="好_多层模拟清单20100201 3_总包工程清单格式2012.12.25(1.4填写)(指标分析) 10" xfId="11934"/>
    <cellStyle name="好_多层模拟清单20100201 3_总包工程清单格式2012.12.25(1.4填写)(指标分析) 11" xfId="11935"/>
    <cellStyle name="好_多层模拟清单20100201 3_总包工程清单格式2012.12.25(1.4填写)(指标分析) 12" xfId="11936"/>
    <cellStyle name="好_多层模拟清单20100201 3_总包工程清单格式2012.12.25(1.4填写)(指标分析) 13" xfId="11937"/>
    <cellStyle name="好_多层模拟清单20100201 3_总包工程清单格式2012.12.25(1.4填写)(指标分析) 14" xfId="11938"/>
    <cellStyle name="好_多层模拟清单20100201 3_总包工程清单格式2012.12.25(1.4填写)(指标分析) 15" xfId="11939"/>
    <cellStyle name="好_多层模拟清单20100201 3_总包工程清单格式2012.12.25(1.4填写)(指标分析) 16" xfId="11940"/>
    <cellStyle name="好_多层模拟清单20100201 3_总包工程清单格式2012.12.25(1.4填写)(指标分析) 2" xfId="11941"/>
    <cellStyle name="好_多层模拟清单20100201 3_总包工程清单格式2012.12.25(1.4填写)(指标分析) 3" xfId="11942"/>
    <cellStyle name="好_多层模拟清单20100201 3_总包工程清单格式2012.12.25(1.4填写)(指标分析) 4" xfId="11943"/>
    <cellStyle name="好_多层模拟清单20100201 3_总包工程清单格式2012.12.25(1.4填写)(指标分析) 5" xfId="11944"/>
    <cellStyle name="好_多层模拟清单20100201 3_总包工程清单格式2012.12.25(1.4填写)(指标分析) 6" xfId="11945"/>
    <cellStyle name="好_多层模拟清单20100201 3_总包工程清单格式2012.12.25(1.4填写)(指标分析) 7" xfId="11946"/>
    <cellStyle name="好_多层模拟清单20100201 3_总包工程清单格式2012.12.25(1.4填写)(指标分析) 8" xfId="5081"/>
    <cellStyle name="好_多层模拟清单20100201 3_总包工程清单格式2012.12.25(1.4填写)(指标分析) 9" xfId="11947"/>
    <cellStyle name="好_多层模拟清单20100201 3_总包工程清单格式2012.12.25(1.5土建填写)" xfId="2571"/>
    <cellStyle name="好_多层模拟清单20100201 3_总包工程清单格式2012.12.25(1.5土建填写) 10" xfId="3526"/>
    <cellStyle name="好_多层模拟清单20100201 3_总包工程清单格式2012.12.25(1.5土建填写) 11" xfId="11948"/>
    <cellStyle name="好_多层模拟清单20100201 3_总包工程清单格式2012.12.25(1.5土建填写) 12" xfId="3596"/>
    <cellStyle name="好_多层模拟清单20100201 3_总包工程清单格式2012.12.25(1.5土建填写) 13" xfId="3624"/>
    <cellStyle name="好_多层模拟清单20100201 3_总包工程清单格式2012.12.25(1.5土建填写) 14" xfId="5446"/>
    <cellStyle name="好_多层模拟清单20100201 3_总包工程清单格式2012.12.25(1.5土建填写) 15" xfId="11950"/>
    <cellStyle name="好_多层模拟清单20100201 3_总包工程清单格式2012.12.25(1.5土建填写) 16" xfId="11952"/>
    <cellStyle name="好_多层模拟清单20100201 3_总包工程清单格式2012.12.25(1.5土建填写) 2" xfId="3466"/>
    <cellStyle name="好_多层模拟清单20100201 3_总包工程清单格式2012.12.25(1.5土建填写) 3" xfId="5321"/>
    <cellStyle name="好_多层模拟清单20100201 3_总包工程清单格式2012.12.25(1.5土建填写) 4" xfId="5336"/>
    <cellStyle name="好_多层模拟清单20100201 3_总包工程清单格式2012.12.25(1.5土建填写) 5" xfId="2931"/>
    <cellStyle name="好_多层模拟清单20100201 3_总包工程清单格式2012.12.25(1.5土建填写) 6" xfId="2934"/>
    <cellStyle name="好_多层模拟清单20100201 3_总包工程清单格式2012.12.25(1.5土建填写) 7" xfId="2937"/>
    <cellStyle name="好_多层模拟清单20100201 3_总包工程清单格式2012.12.25(1.5土建填写) 8" xfId="5397"/>
    <cellStyle name="好_多层模拟清单20100201 3_总包工程清单格式2012.12.25(1.5土建填写) 9" xfId="5405"/>
    <cellStyle name="好_多层模拟清单20100201 4" xfId="11954"/>
    <cellStyle name="好_多层模拟清单20100201 4 10" xfId="11955"/>
    <cellStyle name="好_多层模拟清单20100201 4 11" xfId="11957"/>
    <cellStyle name="好_多层模拟清单20100201 4 12" xfId="11959"/>
    <cellStyle name="好_多层模拟清单20100201 4 13" xfId="11961"/>
    <cellStyle name="好_多层模拟清单20100201 4 14" xfId="11963"/>
    <cellStyle name="好_多层模拟清单20100201 4 15" xfId="11965"/>
    <cellStyle name="好_多层模拟清单20100201 4 16" xfId="11967"/>
    <cellStyle name="好_多层模拟清单20100201 4 2" xfId="11968"/>
    <cellStyle name="好_多层模拟清单20100201 4 3" xfId="11969"/>
    <cellStyle name="好_多层模拟清单20100201 4 4" xfId="11971"/>
    <cellStyle name="好_多层模拟清单20100201 4 5" xfId="11973"/>
    <cellStyle name="好_多层模拟清单20100201 4 6" xfId="11975"/>
    <cellStyle name="好_多层模拟清单20100201 4 7" xfId="11977"/>
    <cellStyle name="好_多层模拟清单20100201 4 8" xfId="11979"/>
    <cellStyle name="好_多层模拟清单20100201 4 9" xfId="11981"/>
    <cellStyle name="好_多层模拟清单20100201 4_1.7安装" xfId="11983"/>
    <cellStyle name="好_多层模拟清单20100201 4_1.7安装 10" xfId="11986"/>
    <cellStyle name="好_多层模拟清单20100201 4_1.7安装 11" xfId="11987"/>
    <cellStyle name="好_多层模拟清单20100201 4_1.7安装 12" xfId="11988"/>
    <cellStyle name="好_多层模拟清单20100201 4_1.7安装 13" xfId="11989"/>
    <cellStyle name="好_多层模拟清单20100201 4_1.7安装 14" xfId="11990"/>
    <cellStyle name="好_多层模拟清单20100201 4_1.7安装 15" xfId="11991"/>
    <cellStyle name="好_多层模拟清单20100201 4_1.7安装 16" xfId="11067"/>
    <cellStyle name="好_多层模拟清单20100201 4_1.7安装 2" xfId="9569"/>
    <cellStyle name="好_多层模拟清单20100201 4_1.7安装 3" xfId="11992"/>
    <cellStyle name="好_多层模拟清单20100201 4_1.7安装 4" xfId="11993"/>
    <cellStyle name="好_多层模拟清单20100201 4_1.7安装 5" xfId="11994"/>
    <cellStyle name="好_多层模拟清单20100201 4_1.7安装 6" xfId="11995"/>
    <cellStyle name="好_多层模拟清单20100201 4_1.7安装 7" xfId="11996"/>
    <cellStyle name="好_多层模拟清单20100201 4_1.7安装 8" xfId="11997"/>
    <cellStyle name="好_多层模拟清单20100201 4_1.7安装 9" xfId="11998"/>
    <cellStyle name="好_多层模拟清单20100201 4_总包工程清单格式2012.12.25(1.4填写)(指标分析)" xfId="11999"/>
    <cellStyle name="好_多层模拟清单20100201 4_总包工程清单格式2012.12.25(1.4填写)(指标分析) 10" xfId="12000"/>
    <cellStyle name="好_多层模拟清单20100201 4_总包工程清单格式2012.12.25(1.4填写)(指标分析) 11" xfId="12001"/>
    <cellStyle name="好_多层模拟清单20100201 4_总包工程清单格式2012.12.25(1.4填写)(指标分析) 12" xfId="12002"/>
    <cellStyle name="好_多层模拟清单20100201 4_总包工程清单格式2012.12.25(1.4填写)(指标分析) 13" xfId="12003"/>
    <cellStyle name="好_多层模拟清单20100201 4_总包工程清单格式2012.12.25(1.4填写)(指标分析) 14" xfId="12004"/>
    <cellStyle name="好_多层模拟清单20100201 4_总包工程清单格式2012.12.25(1.4填写)(指标分析) 15" xfId="12005"/>
    <cellStyle name="好_多层模拟清单20100201 4_总包工程清单格式2012.12.25(1.4填写)(指标分析) 16" xfId="12006"/>
    <cellStyle name="好_多层模拟清单20100201 4_总包工程清单格式2012.12.25(1.4填写)(指标分析) 2" xfId="12007"/>
    <cellStyle name="好_多层模拟清单20100201 4_总包工程清单格式2012.12.25(1.4填写)(指标分析) 3" xfId="12008"/>
    <cellStyle name="好_多层模拟清单20100201 4_总包工程清单格式2012.12.25(1.4填写)(指标分析) 4" xfId="12009"/>
    <cellStyle name="好_多层模拟清单20100201 4_总包工程清单格式2012.12.25(1.4填写)(指标分析) 5" xfId="12010"/>
    <cellStyle name="好_多层模拟清单20100201 4_总包工程清单格式2012.12.25(1.4填写)(指标分析) 6" xfId="12011"/>
    <cellStyle name="好_多层模拟清单20100201 4_总包工程清单格式2012.12.25(1.4填写)(指标分析) 7" xfId="12012"/>
    <cellStyle name="好_多层模拟清单20100201 4_总包工程清单格式2012.12.25(1.4填写)(指标分析) 8" xfId="12013"/>
    <cellStyle name="好_多层模拟清单20100201 4_总包工程清单格式2012.12.25(1.4填写)(指标分析) 9" xfId="12014"/>
    <cellStyle name="好_多层模拟清单20100201 4_总包工程清单格式2012.12.25(1.5土建填写)" xfId="12015"/>
    <cellStyle name="好_多层模拟清单20100201 4_总包工程清单格式2012.12.25(1.5土建填写) 10" xfId="12016"/>
    <cellStyle name="好_多层模拟清单20100201 4_总包工程清单格式2012.12.25(1.5土建填写) 11" xfId="12017"/>
    <cellStyle name="好_多层模拟清单20100201 4_总包工程清单格式2012.12.25(1.5土建填写) 12" xfId="12018"/>
    <cellStyle name="好_多层模拟清单20100201 4_总包工程清单格式2012.12.25(1.5土建填写) 13" xfId="12019"/>
    <cellStyle name="好_多层模拟清单20100201 4_总包工程清单格式2012.12.25(1.5土建填写) 14" xfId="12020"/>
    <cellStyle name="好_多层模拟清单20100201 4_总包工程清单格式2012.12.25(1.5土建填写) 15" xfId="12021"/>
    <cellStyle name="好_多层模拟清单20100201 4_总包工程清单格式2012.12.25(1.5土建填写) 16" xfId="12022"/>
    <cellStyle name="好_多层模拟清单20100201 4_总包工程清单格式2012.12.25(1.5土建填写) 2" xfId="12023"/>
    <cellStyle name="好_多层模拟清单20100201 4_总包工程清单格式2012.12.25(1.5土建填写) 3" xfId="12024"/>
    <cellStyle name="好_多层模拟清单20100201 4_总包工程清单格式2012.12.25(1.5土建填写) 4" xfId="12025"/>
    <cellStyle name="好_多层模拟清单20100201 4_总包工程清单格式2012.12.25(1.5土建填写) 5" xfId="12026"/>
    <cellStyle name="好_多层模拟清单20100201 4_总包工程清单格式2012.12.25(1.5土建填写) 6" xfId="12027"/>
    <cellStyle name="好_多层模拟清单20100201 4_总包工程清单格式2012.12.25(1.5土建填写) 7" xfId="12028"/>
    <cellStyle name="好_多层模拟清单20100201 4_总包工程清单格式2012.12.25(1.5土建填写) 8" xfId="12029"/>
    <cellStyle name="好_多层模拟清单20100201 4_总包工程清单格式2012.12.25(1.5土建填写) 9" xfId="12030"/>
    <cellStyle name="好_多层模拟清单20100201 5" xfId="12031"/>
    <cellStyle name="好_多层模拟清单20100201 5 10" xfId="12032"/>
    <cellStyle name="好_多层模拟清单20100201 5 11" xfId="12033"/>
    <cellStyle name="好_多层模拟清单20100201 5 12" xfId="12034"/>
    <cellStyle name="好_多层模拟清单20100201 5 13" xfId="12035"/>
    <cellStyle name="好_多层模拟清单20100201 5 14" xfId="12036"/>
    <cellStyle name="好_多层模拟清单20100201 5 15" xfId="3988"/>
    <cellStyle name="好_多层模拟清单20100201 5 16" xfId="12037"/>
    <cellStyle name="好_多层模拟清单20100201 5 2" xfId="12038"/>
    <cellStyle name="好_多层模拟清单20100201 5 3" xfId="12039"/>
    <cellStyle name="好_多层模拟清单20100201 5 4" xfId="12041"/>
    <cellStyle name="好_多层模拟清单20100201 5 5" xfId="12043"/>
    <cellStyle name="好_多层模拟清单20100201 5 6" xfId="12045"/>
    <cellStyle name="好_多层模拟清单20100201 5 7" xfId="1232"/>
    <cellStyle name="好_多层模拟清单20100201 5 8" xfId="1236"/>
    <cellStyle name="好_多层模拟清单20100201 5 9" xfId="4849"/>
    <cellStyle name="好_多层模拟清单20100201 5_1.7安装" xfId="12047"/>
    <cellStyle name="好_多层模拟清单20100201 5_1.7安装 10" xfId="12048"/>
    <cellStyle name="好_多层模拟清单20100201 5_1.7安装 11" xfId="12050"/>
    <cellStyle name="好_多层模拟清单20100201 5_1.7安装 12" xfId="12052"/>
    <cellStyle name="好_多层模拟清单20100201 5_1.7安装 13" xfId="12054"/>
    <cellStyle name="好_多层模拟清单20100201 5_1.7安装 14" xfId="12056"/>
    <cellStyle name="好_多层模拟清单20100201 5_1.7安装 15" xfId="10007"/>
    <cellStyle name="好_多层模拟清单20100201 5_1.7安装 16" xfId="12058"/>
    <cellStyle name="好_多层模拟清单20100201 5_1.7安装 2" xfId="10433"/>
    <cellStyle name="好_多层模拟清单20100201 5_1.7安装 3" xfId="10435"/>
    <cellStyle name="好_多层模拟清单20100201 5_1.7安装 4" xfId="10437"/>
    <cellStyle name="好_多层模拟清单20100201 5_1.7安装 5" xfId="10439"/>
    <cellStyle name="好_多层模拟清单20100201 5_1.7安装 6" xfId="10441"/>
    <cellStyle name="好_多层模拟清单20100201 5_1.7安装 7" xfId="10443"/>
    <cellStyle name="好_多层模拟清单20100201 5_1.7安装 8" xfId="10445"/>
    <cellStyle name="好_多层模拟清单20100201 5_1.7安装 9" xfId="12059"/>
    <cellStyle name="好_多层模拟清单20100201 5_总包工程清单格式2012.12.25(1.4填写)(指标分析)" xfId="12060"/>
    <cellStyle name="好_多层模拟清单20100201 5_总包工程清单格式2012.12.25(1.4填写)(指标分析) 10" xfId="12062"/>
    <cellStyle name="好_多层模拟清单20100201 5_总包工程清单格式2012.12.25(1.4填写)(指标分析) 11" xfId="12063"/>
    <cellStyle name="好_多层模拟清单20100201 5_总包工程清单格式2012.12.25(1.4填写)(指标分析) 12" xfId="12064"/>
    <cellStyle name="好_多层模拟清单20100201 5_总包工程清单格式2012.12.25(1.4填写)(指标分析) 13" xfId="12065"/>
    <cellStyle name="好_多层模拟清单20100201 5_总包工程清单格式2012.12.25(1.4填写)(指标分析) 14" xfId="2973"/>
    <cellStyle name="好_多层模拟清单20100201 5_总包工程清单格式2012.12.25(1.4填写)(指标分析) 15" xfId="2378"/>
    <cellStyle name="好_多层模拟清单20100201 5_总包工程清单格式2012.12.25(1.4填写)(指标分析) 16" xfId="2384"/>
    <cellStyle name="好_多层模拟清单20100201 5_总包工程清单格式2012.12.25(1.4填写)(指标分析) 2" xfId="12066"/>
    <cellStyle name="好_多层模拟清单20100201 5_总包工程清单格式2012.12.25(1.4填写)(指标分析) 3" xfId="12067"/>
    <cellStyle name="好_多层模拟清单20100201 5_总包工程清单格式2012.12.25(1.4填写)(指标分析) 4" xfId="12068"/>
    <cellStyle name="好_多层模拟清单20100201 5_总包工程清单格式2012.12.25(1.4填写)(指标分析) 5" xfId="7062"/>
    <cellStyle name="好_多层模拟清单20100201 5_总包工程清单格式2012.12.25(1.4填写)(指标分析) 6" xfId="7065"/>
    <cellStyle name="好_多层模拟清单20100201 5_总包工程清单格式2012.12.25(1.4填写)(指标分析) 7" xfId="7068"/>
    <cellStyle name="好_多层模拟清单20100201 5_总包工程清单格式2012.12.25(1.4填写)(指标分析) 8" xfId="7071"/>
    <cellStyle name="好_多层模拟清单20100201 5_总包工程清单格式2012.12.25(1.4填写)(指标分析) 9" xfId="7074"/>
    <cellStyle name="好_多层模拟清单20100201 5_总包工程清单格式2012.12.25(1.5土建填写)" xfId="2023"/>
    <cellStyle name="好_多层模拟清单20100201 5_总包工程清单格式2012.12.25(1.5土建填写) 10" xfId="12069"/>
    <cellStyle name="好_多层模拟清单20100201 5_总包工程清单格式2012.12.25(1.5土建填写) 11" xfId="12070"/>
    <cellStyle name="好_多层模拟清单20100201 5_总包工程清单格式2012.12.25(1.5土建填写) 12" xfId="12071"/>
    <cellStyle name="好_多层模拟清单20100201 5_总包工程清单格式2012.12.25(1.5土建填写) 13" xfId="12072"/>
    <cellStyle name="好_多层模拟清单20100201 5_总包工程清单格式2012.12.25(1.5土建填写) 14" xfId="12073"/>
    <cellStyle name="好_多层模拟清单20100201 5_总包工程清单格式2012.12.25(1.5土建填写) 15" xfId="12074"/>
    <cellStyle name="好_多层模拟清单20100201 5_总包工程清单格式2012.12.25(1.5土建填写) 16" xfId="12075"/>
    <cellStyle name="好_多层模拟清单20100201 5_总包工程清单格式2012.12.25(1.5土建填写) 2" xfId="4896"/>
    <cellStyle name="好_多层模拟清单20100201 5_总包工程清单格式2012.12.25(1.5土建填写) 3" xfId="4899"/>
    <cellStyle name="好_多层模拟清单20100201 5_总包工程清单格式2012.12.25(1.5土建填写) 4" xfId="4902"/>
    <cellStyle name="好_多层模拟清单20100201 5_总包工程清单格式2012.12.25(1.5土建填写) 5" xfId="11407"/>
    <cellStyle name="好_多层模拟清单20100201 5_总包工程清单格式2012.12.25(1.5土建填写) 6" xfId="12076"/>
    <cellStyle name="好_多层模拟清单20100201 5_总包工程清单格式2012.12.25(1.5土建填写) 7" xfId="12077"/>
    <cellStyle name="好_多层模拟清单20100201 5_总包工程清单格式2012.12.25(1.5土建填写) 8" xfId="12078"/>
    <cellStyle name="好_多层模拟清单20100201 5_总包工程清单格式2012.12.25(1.5土建填写) 9" xfId="12079"/>
    <cellStyle name="好_多层模拟清单20100201 6" xfId="12080"/>
    <cellStyle name="好_多层模拟清单20100201 6 10" xfId="5591"/>
    <cellStyle name="好_多层模拟清单20100201 6 11" xfId="5593"/>
    <cellStyle name="好_多层模拟清单20100201 6 12" xfId="12081"/>
    <cellStyle name="好_多层模拟清单20100201 6 13" xfId="12082"/>
    <cellStyle name="好_多层模拟清单20100201 6 14" xfId="12083"/>
    <cellStyle name="好_多层模拟清单20100201 6 15" xfId="12084"/>
    <cellStyle name="好_多层模拟清单20100201 6 16" xfId="12085"/>
    <cellStyle name="好_多层模拟清单20100201 6 2" xfId="12086"/>
    <cellStyle name="好_多层模拟清单20100201 6 3" xfId="12087"/>
    <cellStyle name="好_多层模拟清单20100201 6 4" xfId="12088"/>
    <cellStyle name="好_多层模拟清单20100201 6 5" xfId="6718"/>
    <cellStyle name="好_多层模拟清单20100201 6 6" xfId="6720"/>
    <cellStyle name="好_多层模拟清单20100201 6 7" xfId="6722"/>
    <cellStyle name="好_多层模拟清单20100201 6 8" xfId="6724"/>
    <cellStyle name="好_多层模拟清单20100201 6 9" xfId="6726"/>
    <cellStyle name="好_多层模拟清单20100201 6_1.7安装" xfId="12089"/>
    <cellStyle name="好_多层模拟清单20100201 6_1.7安装 10" xfId="4619"/>
    <cellStyle name="好_多层模拟清单20100201 6_1.7安装 11" xfId="4625"/>
    <cellStyle name="好_多层模拟清单20100201 6_1.7安装 12" xfId="4637"/>
    <cellStyle name="好_多层模拟清单20100201 6_1.7安装 13" xfId="3908"/>
    <cellStyle name="好_多层模拟清单20100201 6_1.7安装 14" xfId="3918"/>
    <cellStyle name="好_多层模拟清单20100201 6_1.7安装 15" xfId="3925"/>
    <cellStyle name="好_多层模拟清单20100201 6_1.7安装 16" xfId="3932"/>
    <cellStyle name="好_多层模拟清单20100201 6_1.7安装 2" xfId="12090"/>
    <cellStyle name="好_多层模拟清单20100201 6_1.7安装 3" xfId="12091"/>
    <cellStyle name="好_多层模拟清单20100201 6_1.7安装 4" xfId="12092"/>
    <cellStyle name="好_多层模拟清单20100201 6_1.7安装 5" xfId="12093"/>
    <cellStyle name="好_多层模拟清单20100201 6_1.7安装 6" xfId="12094"/>
    <cellStyle name="好_多层模拟清单20100201 6_1.7安装 7" xfId="12095"/>
    <cellStyle name="好_多层模拟清单20100201 6_1.7安装 8" xfId="12096"/>
    <cellStyle name="好_多层模拟清单20100201 6_1.7安装 9" xfId="12097"/>
    <cellStyle name="好_多层模拟清单20100201 6_总包工程清单格式2012.12.25(1.4填写)(指标分析)" xfId="12098"/>
    <cellStyle name="好_多层模拟清单20100201 6_总包工程清单格式2012.12.25(1.4填写)(指标分析) 10" xfId="12099"/>
    <cellStyle name="好_多层模拟清单20100201 6_总包工程清单格式2012.12.25(1.4填写)(指标分析) 11" xfId="12100"/>
    <cellStyle name="好_多层模拟清单20100201 6_总包工程清单格式2012.12.25(1.4填写)(指标分析) 12" xfId="12101"/>
    <cellStyle name="好_多层模拟清单20100201 6_总包工程清单格式2012.12.25(1.4填写)(指标分析) 13" xfId="12102"/>
    <cellStyle name="好_多层模拟清单20100201 6_总包工程清单格式2012.12.25(1.4填写)(指标分析) 14" xfId="12103"/>
    <cellStyle name="好_多层模拟清单20100201 6_总包工程清单格式2012.12.25(1.4填写)(指标分析) 15" xfId="12104"/>
    <cellStyle name="好_多层模拟清单20100201 6_总包工程清单格式2012.12.25(1.4填写)(指标分析) 16" xfId="12105"/>
    <cellStyle name="好_多层模拟清单20100201 6_总包工程清单格式2012.12.25(1.4填写)(指标分析) 2" xfId="12106"/>
    <cellStyle name="好_多层模拟清单20100201 6_总包工程清单格式2012.12.25(1.4填写)(指标分析) 3" xfId="12107"/>
    <cellStyle name="好_多层模拟清单20100201 6_总包工程清单格式2012.12.25(1.4填写)(指标分析) 4" xfId="32"/>
    <cellStyle name="好_多层模拟清单20100201 6_总包工程清单格式2012.12.25(1.4填写)(指标分析) 5" xfId="160"/>
    <cellStyle name="好_多层模拟清单20100201 6_总包工程清单格式2012.12.25(1.4填写)(指标分析) 6" xfId="176"/>
    <cellStyle name="好_多层模拟清单20100201 6_总包工程清单格式2012.12.25(1.4填写)(指标分析) 7" xfId="11162"/>
    <cellStyle name="好_多层模拟清单20100201 6_总包工程清单格式2012.12.25(1.4填写)(指标分析) 8" xfId="11164"/>
    <cellStyle name="好_多层模拟清单20100201 6_总包工程清单格式2012.12.25(1.4填写)(指标分析) 9" xfId="11166"/>
    <cellStyle name="好_多层模拟清单20100201 6_总包工程清单格式2012.12.25(1.5土建填写)" xfId="1383"/>
    <cellStyle name="好_多层模拟清单20100201 6_总包工程清单格式2012.12.25(1.5土建填写) 10" xfId="1022"/>
    <cellStyle name="好_多层模拟清单20100201 6_总包工程清单格式2012.12.25(1.5土建填写) 11" xfId="12108"/>
    <cellStyle name="好_多层模拟清单20100201 6_总包工程清单格式2012.12.25(1.5土建填写) 12" xfId="12109"/>
    <cellStyle name="好_多层模拟清单20100201 6_总包工程清单格式2012.12.25(1.5土建填写) 13" xfId="12110"/>
    <cellStyle name="好_多层模拟清单20100201 6_总包工程清单格式2012.12.25(1.5土建填写) 14" xfId="12111"/>
    <cellStyle name="好_多层模拟清单20100201 6_总包工程清单格式2012.12.25(1.5土建填写) 15" xfId="12112"/>
    <cellStyle name="好_多层模拟清单20100201 6_总包工程清单格式2012.12.25(1.5土建填写) 16" xfId="12113"/>
    <cellStyle name="好_多层模拟清单20100201 6_总包工程清单格式2012.12.25(1.5土建填写) 2" xfId="1396"/>
    <cellStyle name="好_多层模拟清单20100201 6_总包工程清单格式2012.12.25(1.5土建填写) 3" xfId="1403"/>
    <cellStyle name="好_多层模拟清单20100201 6_总包工程清单格式2012.12.25(1.5土建填写) 4" xfId="1410"/>
    <cellStyle name="好_多层模拟清单20100201 6_总包工程清单格式2012.12.25(1.5土建填写) 5" xfId="12114"/>
    <cellStyle name="好_多层模拟清单20100201 6_总包工程清单格式2012.12.25(1.5土建填写) 6" xfId="12115"/>
    <cellStyle name="好_多层模拟清单20100201 6_总包工程清单格式2012.12.25(1.5土建填写) 7" xfId="12116"/>
    <cellStyle name="好_多层模拟清单20100201 6_总包工程清单格式2012.12.25(1.5土建填写) 8" xfId="12117"/>
    <cellStyle name="好_多层模拟清单20100201 6_总包工程清单格式2012.12.25(1.5土建填写) 9" xfId="4964"/>
    <cellStyle name="好_多层模拟清单20100201 7" xfId="12118"/>
    <cellStyle name="好_多层模拟清单20100201 7 10" xfId="12119"/>
    <cellStyle name="好_多层模拟清单20100201 7 11" xfId="12120"/>
    <cellStyle name="好_多层模拟清单20100201 7 12" xfId="12121"/>
    <cellStyle name="好_多层模拟清单20100201 7 13" xfId="12122"/>
    <cellStyle name="好_多层模拟清单20100201 7 14" xfId="12123"/>
    <cellStyle name="好_多层模拟清单20100201 7 15" xfId="12124"/>
    <cellStyle name="好_多层模拟清单20100201 7 16" xfId="12125"/>
    <cellStyle name="好_多层模拟清单20100201 7 2" xfId="12126"/>
    <cellStyle name="好_多层模拟清单20100201 7 3" xfId="12127"/>
    <cellStyle name="好_多层模拟清单20100201 7 4" xfId="12128"/>
    <cellStyle name="好_多层模拟清单20100201 7 5" xfId="3948"/>
    <cellStyle name="好_多层模拟清单20100201 7 6" xfId="12129"/>
    <cellStyle name="好_多层模拟清单20100201 7 7" xfId="12130"/>
    <cellStyle name="好_多层模拟清单20100201 7 8" xfId="12131"/>
    <cellStyle name="好_多层模拟清单20100201 7 9" xfId="12132"/>
    <cellStyle name="好_多层模拟清单20100201 7_1.7安装" xfId="12133"/>
    <cellStyle name="好_多层模拟清单20100201 7_1.7安装 10" xfId="12135"/>
    <cellStyle name="好_多层模拟清单20100201 7_1.7安装 11" xfId="12136"/>
    <cellStyle name="好_多层模拟清单20100201 7_1.7安装 12" xfId="12137"/>
    <cellStyle name="好_多层模拟清单20100201 7_1.7安装 13" xfId="12139"/>
    <cellStyle name="好_多层模拟清单20100201 7_1.7安装 14" xfId="12141"/>
    <cellStyle name="好_多层模拟清单20100201 7_1.7安装 15" xfId="12143"/>
    <cellStyle name="好_多层模拟清单20100201 7_1.7安装 16" xfId="12145"/>
    <cellStyle name="好_多层模拟清单20100201 7_1.7安装 2" xfId="12148"/>
    <cellStyle name="好_多层模拟清单20100201 7_1.7安装 3" xfId="12149"/>
    <cellStyle name="好_多层模拟清单20100201 7_1.7安装 4" xfId="12150"/>
    <cellStyle name="好_多层模拟清单20100201 7_1.7安装 5" xfId="12151"/>
    <cellStyle name="好_多层模拟清单20100201 7_1.7安装 6" xfId="12152"/>
    <cellStyle name="好_多层模拟清单20100201 7_1.7安装 7" xfId="12153"/>
    <cellStyle name="好_多层模拟清单20100201 7_1.7安装 8" xfId="12154"/>
    <cellStyle name="好_多层模拟清单20100201 7_1.7安装 9" xfId="12155"/>
    <cellStyle name="好_多层模拟清单20100201 7_总包工程清单格式2012.12.25(1.4填写)(指标分析)" xfId="12156"/>
    <cellStyle name="好_多层模拟清单20100201 7_总包工程清单格式2012.12.25(1.4填写)(指标分析) 10" xfId="12158"/>
    <cellStyle name="好_多层模拟清单20100201 7_总包工程清单格式2012.12.25(1.4填写)(指标分析) 11" xfId="12160"/>
    <cellStyle name="好_多层模拟清单20100201 7_总包工程清单格式2012.12.25(1.4填写)(指标分析) 12" xfId="12162"/>
    <cellStyle name="好_多层模拟清单20100201 7_总包工程清单格式2012.12.25(1.4填写)(指标分析) 13" xfId="12164"/>
    <cellStyle name="好_多层模拟清单20100201 7_总包工程清单格式2012.12.25(1.4填写)(指标分析) 14" xfId="12166"/>
    <cellStyle name="好_多层模拟清单20100201 7_总包工程清单格式2012.12.25(1.4填写)(指标分析) 15" xfId="12167"/>
    <cellStyle name="好_多层模拟清单20100201 7_总包工程清单格式2012.12.25(1.4填写)(指标分析) 16" xfId="12168"/>
    <cellStyle name="好_多层模拟清单20100201 7_总包工程清单格式2012.12.25(1.4填写)(指标分析) 2" xfId="12169"/>
    <cellStyle name="好_多层模拟清单20100201 7_总包工程清单格式2012.12.25(1.4填写)(指标分析) 3" xfId="12170"/>
    <cellStyle name="好_多层模拟清单20100201 7_总包工程清单格式2012.12.25(1.4填写)(指标分析) 4" xfId="12171"/>
    <cellStyle name="好_多层模拟清单20100201 7_总包工程清单格式2012.12.25(1.4填写)(指标分析) 5" xfId="12172"/>
    <cellStyle name="好_多层模拟清单20100201 7_总包工程清单格式2012.12.25(1.4填写)(指标分析) 6" xfId="12173"/>
    <cellStyle name="好_多层模拟清单20100201 7_总包工程清单格式2012.12.25(1.4填写)(指标分析) 7" xfId="12174"/>
    <cellStyle name="好_多层模拟清单20100201 7_总包工程清单格式2012.12.25(1.4填写)(指标分析) 8" xfId="9362"/>
    <cellStyle name="好_多层模拟清单20100201 7_总包工程清单格式2012.12.25(1.4填写)(指标分析) 9" xfId="9364"/>
    <cellStyle name="好_多层模拟清单20100201 7_总包工程清单格式2012.12.25(1.5土建填写)" xfId="12175"/>
    <cellStyle name="好_多层模拟清单20100201 7_总包工程清单格式2012.12.25(1.5土建填写) 10" xfId="12176"/>
    <cellStyle name="好_多层模拟清单20100201 7_总包工程清单格式2012.12.25(1.5土建填写) 11" xfId="12177"/>
    <cellStyle name="好_多层模拟清单20100201 7_总包工程清单格式2012.12.25(1.5土建填写) 12" xfId="12178"/>
    <cellStyle name="好_多层模拟清单20100201 7_总包工程清单格式2012.12.25(1.5土建填写) 13" xfId="12179"/>
    <cellStyle name="好_多层模拟清单20100201 7_总包工程清单格式2012.12.25(1.5土建填写) 14" xfId="12180"/>
    <cellStyle name="好_多层模拟清单20100201 7_总包工程清单格式2012.12.25(1.5土建填写) 15" xfId="12181"/>
    <cellStyle name="好_多层模拟清单20100201 7_总包工程清单格式2012.12.25(1.5土建填写) 16" xfId="12182"/>
    <cellStyle name="好_多层模拟清单20100201 7_总包工程清单格式2012.12.25(1.5土建填写) 2" xfId="12183"/>
    <cellStyle name="好_多层模拟清单20100201 7_总包工程清单格式2012.12.25(1.5土建填写) 3" xfId="12184"/>
    <cellStyle name="好_多层模拟清单20100201 7_总包工程清单格式2012.12.25(1.5土建填写) 4" xfId="12185"/>
    <cellStyle name="好_多层模拟清单20100201 7_总包工程清单格式2012.12.25(1.5土建填写) 5" xfId="12186"/>
    <cellStyle name="好_多层模拟清单20100201 7_总包工程清单格式2012.12.25(1.5土建填写) 6" xfId="12187"/>
    <cellStyle name="好_多层模拟清单20100201 7_总包工程清单格式2012.12.25(1.5土建填写) 7" xfId="12188"/>
    <cellStyle name="好_多层模拟清单20100201 7_总包工程清单格式2012.12.25(1.5土建填写) 8" xfId="12189"/>
    <cellStyle name="好_多层模拟清单20100201 7_总包工程清单格式2012.12.25(1.5土建填写) 9" xfId="12190"/>
    <cellStyle name="好_多层模拟清单20100201 8" xfId="12191"/>
    <cellStyle name="好_多层模拟清单20100201 8 10" xfId="3912"/>
    <cellStyle name="好_多层模拟清单20100201 8 11" xfId="12192"/>
    <cellStyle name="好_多层模拟清单20100201 8 12" xfId="12193"/>
    <cellStyle name="好_多层模拟清单20100201 8 13" xfId="11592"/>
    <cellStyle name="好_多层模拟清单20100201 8 14" xfId="12194"/>
    <cellStyle name="好_多层模拟清单20100201 8 15" xfId="12195"/>
    <cellStyle name="好_多层模拟清单20100201 8 16" xfId="12196"/>
    <cellStyle name="好_多层模拟清单20100201 8 2" xfId="12197"/>
    <cellStyle name="好_多层模拟清单20100201 8 3" xfId="12198"/>
    <cellStyle name="好_多层模拟清单20100201 8 4" xfId="12199"/>
    <cellStyle name="好_多层模拟清单20100201 8 5" xfId="12200"/>
    <cellStyle name="好_多层模拟清单20100201 8 6" xfId="12201"/>
    <cellStyle name="好_多层模拟清单20100201 8 7" xfId="12202"/>
    <cellStyle name="好_多层模拟清单20100201 8 8" xfId="12203"/>
    <cellStyle name="好_多层模拟清单20100201 8 9" xfId="12204"/>
    <cellStyle name="好_多层模拟清单20100201 8_1.7安装" xfId="12205"/>
    <cellStyle name="好_多层模拟清单20100201 8_1.7安装 10" xfId="12206"/>
    <cellStyle name="好_多层模拟清单20100201 8_1.7安装 11" xfId="12207"/>
    <cellStyle name="好_多层模拟清单20100201 8_1.7安装 12" xfId="12208"/>
    <cellStyle name="好_多层模拟清单20100201 8_1.7安装 13" xfId="12209"/>
    <cellStyle name="好_多层模拟清单20100201 8_1.7安装 14" xfId="12210"/>
    <cellStyle name="好_多层模拟清单20100201 8_1.7安装 15" xfId="12211"/>
    <cellStyle name="好_多层模拟清单20100201 8_1.7安装 16" xfId="12212"/>
    <cellStyle name="好_多层模拟清单20100201 8_1.7安装 2" xfId="12213"/>
    <cellStyle name="好_多层模拟清单20100201 8_1.7安装 3" xfId="12214"/>
    <cellStyle name="好_多层模拟清单20100201 8_1.7安装 4" xfId="12215"/>
    <cellStyle name="好_多层模拟清单20100201 8_1.7安装 5" xfId="12216"/>
    <cellStyle name="好_多层模拟清单20100201 8_1.7安装 6" xfId="12217"/>
    <cellStyle name="好_多层模拟清单20100201 8_1.7安装 7" xfId="12218"/>
    <cellStyle name="好_多层模拟清单20100201 8_1.7安装 8" xfId="12219"/>
    <cellStyle name="好_多层模拟清单20100201 8_1.7安装 9" xfId="12220"/>
    <cellStyle name="好_多层模拟清单20100201 8_总包工程清单格式2012.12.25(1.4填写)(指标分析)" xfId="11469"/>
    <cellStyle name="好_多层模拟清单20100201 8_总包工程清单格式2012.12.25(1.4填写)(指标分析) 10" xfId="12221"/>
    <cellStyle name="好_多层模拟清单20100201 8_总包工程清单格式2012.12.25(1.4填写)(指标分析) 11" xfId="12222"/>
    <cellStyle name="好_多层模拟清单20100201 8_总包工程清单格式2012.12.25(1.4填写)(指标分析) 12" xfId="12223"/>
    <cellStyle name="好_多层模拟清单20100201 8_总包工程清单格式2012.12.25(1.4填写)(指标分析) 13" xfId="12225"/>
    <cellStyle name="好_多层模拟清单20100201 8_总包工程清单格式2012.12.25(1.4填写)(指标分析) 14" xfId="12227"/>
    <cellStyle name="好_多层模拟清单20100201 8_总包工程清单格式2012.12.25(1.4填写)(指标分析) 15" xfId="12229"/>
    <cellStyle name="好_多层模拟清单20100201 8_总包工程清单格式2012.12.25(1.4填写)(指标分析) 16" xfId="12232"/>
    <cellStyle name="好_多层模拟清单20100201 8_总包工程清单格式2012.12.25(1.4填写)(指标分析) 2" xfId="12235"/>
    <cellStyle name="好_多层模拟清单20100201 8_总包工程清单格式2012.12.25(1.4填写)(指标分析) 3" xfId="12237"/>
    <cellStyle name="好_多层模拟清单20100201 8_总包工程清单格式2012.12.25(1.4填写)(指标分析) 4" xfId="1087"/>
    <cellStyle name="好_多层模拟清单20100201 8_总包工程清单格式2012.12.25(1.4填写)(指标分析) 5" xfId="1093"/>
    <cellStyle name="好_多层模拟清单20100201 8_总包工程清单格式2012.12.25(1.4填写)(指标分析) 6" xfId="1099"/>
    <cellStyle name="好_多层模拟清单20100201 8_总包工程清单格式2012.12.25(1.4填写)(指标分析) 7" xfId="12240"/>
    <cellStyle name="好_多层模拟清单20100201 8_总包工程清单格式2012.12.25(1.4填写)(指标分析) 8" xfId="12243"/>
    <cellStyle name="好_多层模拟清单20100201 8_总包工程清单格式2012.12.25(1.4填写)(指标分析) 9" xfId="12245"/>
    <cellStyle name="好_多层模拟清单20100201 8_总包工程清单格式2012.12.25(1.5土建填写)" xfId="12247"/>
    <cellStyle name="好_多层模拟清单20100201 8_总包工程清单格式2012.12.25(1.5土建填写) 10" xfId="12248"/>
    <cellStyle name="好_多层模拟清单20100201 8_总包工程清单格式2012.12.25(1.5土建填写) 11" xfId="12249"/>
    <cellStyle name="好_多层模拟清单20100201 8_总包工程清单格式2012.12.25(1.5土建填写) 12" xfId="12251"/>
    <cellStyle name="好_多层模拟清单20100201 8_总包工程清单格式2012.12.25(1.5土建填写) 13" xfId="12252"/>
    <cellStyle name="好_多层模拟清单20100201 8_总包工程清单格式2012.12.25(1.5土建填写) 14" xfId="12253"/>
    <cellStyle name="好_多层模拟清单20100201 8_总包工程清单格式2012.12.25(1.5土建填写) 15" xfId="12254"/>
    <cellStyle name="好_多层模拟清单20100201 8_总包工程清单格式2012.12.25(1.5土建填写) 16" xfId="12255"/>
    <cellStyle name="好_多层模拟清单20100201 8_总包工程清单格式2012.12.25(1.5土建填写) 2" xfId="12256"/>
    <cellStyle name="好_多层模拟清单20100201 8_总包工程清单格式2012.12.25(1.5土建填写) 3" xfId="12258"/>
    <cellStyle name="好_多层模拟清单20100201 8_总包工程清单格式2012.12.25(1.5土建填写) 4" xfId="12259"/>
    <cellStyle name="好_多层模拟清单20100201 8_总包工程清单格式2012.12.25(1.5土建填写) 5" xfId="12260"/>
    <cellStyle name="好_多层模拟清单20100201 8_总包工程清单格式2012.12.25(1.5土建填写) 6" xfId="12261"/>
    <cellStyle name="好_多层模拟清单20100201 8_总包工程清单格式2012.12.25(1.5土建填写) 7" xfId="12262"/>
    <cellStyle name="好_多层模拟清单20100201 8_总包工程清单格式2012.12.25(1.5土建填写) 8" xfId="12263"/>
    <cellStyle name="好_多层模拟清单20100201 8_总包工程清单格式2012.12.25(1.5土建填写) 9" xfId="12264"/>
    <cellStyle name="好_多层模拟清单20100201 9" xfId="12265"/>
    <cellStyle name="好_多层模拟清单20100201 9 10" xfId="12266"/>
    <cellStyle name="好_多层模拟清单20100201 9 11" xfId="12268"/>
    <cellStyle name="好_多层模拟清单20100201 9 12" xfId="12270"/>
    <cellStyle name="好_多层模拟清单20100201 9 13" xfId="12272"/>
    <cellStyle name="好_多层模拟清单20100201 9 14" xfId="12274"/>
    <cellStyle name="好_多层模拟清单20100201 9 15" xfId="12276"/>
    <cellStyle name="好_多层模拟清单20100201 9 16" xfId="12278"/>
    <cellStyle name="好_多层模拟清单20100201 9 2" xfId="12279"/>
    <cellStyle name="好_多层模拟清单20100201 9 3" xfId="12280"/>
    <cellStyle name="好_多层模拟清单20100201 9 4" xfId="12282"/>
    <cellStyle name="好_多层模拟清单20100201 9 5" xfId="12284"/>
    <cellStyle name="好_多层模拟清单20100201 9 6" xfId="12286"/>
    <cellStyle name="好_多层模拟清单20100201 9 7" xfId="4915"/>
    <cellStyle name="好_多层模拟清单20100201 9 8" xfId="2634"/>
    <cellStyle name="好_多层模拟清单20100201 9 9" xfId="2647"/>
    <cellStyle name="好_多层模拟清单20100201 9_1.7安装" xfId="12288"/>
    <cellStyle name="好_多层模拟清单20100201 9_1.7安装 10" xfId="5717"/>
    <cellStyle name="好_多层模拟清单20100201 9_1.7安装 11" xfId="5721"/>
    <cellStyle name="好_多层模拟清单20100201 9_1.7安装 12" xfId="5726"/>
    <cellStyle name="好_多层模拟清单20100201 9_1.7安装 13" xfId="5730"/>
    <cellStyle name="好_多层模拟清单20100201 9_1.7安装 14" xfId="5735"/>
    <cellStyle name="好_多层模拟清单20100201 9_1.7安装 15" xfId="5740"/>
    <cellStyle name="好_多层模拟清单20100201 9_1.7安装 16" xfId="5745"/>
    <cellStyle name="好_多层模拟清单20100201 9_1.7安装 2" xfId="3656"/>
    <cellStyle name="好_多层模拟清单20100201 9_1.7安装 3" xfId="3658"/>
    <cellStyle name="好_多层模拟清单20100201 9_1.7安装 4" xfId="12289"/>
    <cellStyle name="好_多层模拟清单20100201 9_1.7安装 5" xfId="12290"/>
    <cellStyle name="好_多层模拟清单20100201 9_1.7安装 6" xfId="12291"/>
    <cellStyle name="好_多层模拟清单20100201 9_1.7安装 7" xfId="12292"/>
    <cellStyle name="好_多层模拟清单20100201 9_1.7安装 8" xfId="12293"/>
    <cellStyle name="好_多层模拟清单20100201 9_1.7安装 9" xfId="12294"/>
    <cellStyle name="好_多层模拟清单20100201 9_总包工程清单格式2012.12.25(1.4填写)(指标分析)" xfId="12295"/>
    <cellStyle name="好_多层模拟清单20100201 9_总包工程清单格式2012.12.25(1.4填写)(指标分析) 10" xfId="12296"/>
    <cellStyle name="好_多层模拟清单20100201 9_总包工程清单格式2012.12.25(1.4填写)(指标分析) 11" xfId="12297"/>
    <cellStyle name="好_多层模拟清单20100201 9_总包工程清单格式2012.12.25(1.4填写)(指标分析) 12" xfId="12298"/>
    <cellStyle name="好_多层模拟清单20100201 9_总包工程清单格式2012.12.25(1.4填写)(指标分析) 13" xfId="12299"/>
    <cellStyle name="好_多层模拟清单20100201 9_总包工程清单格式2012.12.25(1.4填写)(指标分析) 14" xfId="12300"/>
    <cellStyle name="好_多层模拟清单20100201 9_总包工程清单格式2012.12.25(1.4填写)(指标分析) 15" xfId="5608"/>
    <cellStyle name="好_多层模拟清单20100201 9_总包工程清单格式2012.12.25(1.4填写)(指标分析) 16" xfId="12301"/>
    <cellStyle name="好_多层模拟清单20100201 9_总包工程清单格式2012.12.25(1.4填写)(指标分析) 2" xfId="12302"/>
    <cellStyle name="好_多层模拟清单20100201 9_总包工程清单格式2012.12.25(1.4填写)(指标分析) 3" xfId="12304"/>
    <cellStyle name="好_多层模拟清单20100201 9_总包工程清单格式2012.12.25(1.4填写)(指标分析) 4" xfId="7727"/>
    <cellStyle name="好_多层模拟清单20100201 9_总包工程清单格式2012.12.25(1.4填写)(指标分析) 5" xfId="7730"/>
    <cellStyle name="好_多层模拟清单20100201 9_总包工程清单格式2012.12.25(1.4填写)(指标分析) 6" xfId="7733"/>
    <cellStyle name="好_多层模拟清单20100201 9_总包工程清单格式2012.12.25(1.4填写)(指标分析) 7" xfId="7736"/>
    <cellStyle name="好_多层模拟清单20100201 9_总包工程清单格式2012.12.25(1.4填写)(指标分析) 8" xfId="7739"/>
    <cellStyle name="好_多层模拟清单20100201 9_总包工程清单格式2012.12.25(1.4填写)(指标分析) 9" xfId="7742"/>
    <cellStyle name="好_多层模拟清单20100201 9_总包工程清单格式2012.12.25(1.5土建填写)" xfId="12305"/>
    <cellStyle name="好_多层模拟清单20100201 9_总包工程清单格式2012.12.25(1.5土建填写) 10" xfId="12306"/>
    <cellStyle name="好_多层模拟清单20100201 9_总包工程清单格式2012.12.25(1.5土建填写) 11" xfId="12307"/>
    <cellStyle name="好_多层模拟清单20100201 9_总包工程清单格式2012.12.25(1.5土建填写) 12" xfId="12308"/>
    <cellStyle name="好_多层模拟清单20100201 9_总包工程清单格式2012.12.25(1.5土建填写) 13" xfId="12309"/>
    <cellStyle name="好_多层模拟清单20100201 9_总包工程清单格式2012.12.25(1.5土建填写) 14" xfId="12310"/>
    <cellStyle name="好_多层模拟清单20100201 9_总包工程清单格式2012.12.25(1.5土建填写) 15" xfId="12311"/>
    <cellStyle name="好_多层模拟清单20100201 9_总包工程清单格式2012.12.25(1.5土建填写) 16" xfId="12312"/>
    <cellStyle name="好_多层模拟清单20100201 9_总包工程清单格式2012.12.25(1.5土建填写) 2" xfId="12313"/>
    <cellStyle name="好_多层模拟清单20100201 9_总包工程清单格式2012.12.25(1.5土建填写) 3" xfId="12314"/>
    <cellStyle name="好_多层模拟清单20100201 9_总包工程清单格式2012.12.25(1.5土建填写) 4" xfId="12315"/>
    <cellStyle name="好_多层模拟清单20100201 9_总包工程清单格式2012.12.25(1.5土建填写) 5" xfId="12316"/>
    <cellStyle name="好_多层模拟清单20100201 9_总包工程清单格式2012.12.25(1.5土建填写) 6" xfId="12317"/>
    <cellStyle name="好_多层模拟清单20100201 9_总包工程清单格式2012.12.25(1.5土建填写) 7" xfId="678"/>
    <cellStyle name="好_多层模拟清单20100201 9_总包工程清单格式2012.12.25(1.5土建填写) 8" xfId="683"/>
    <cellStyle name="好_多层模拟清单20100201 9_总包工程清单格式2012.12.25(1.5土建填写) 9" xfId="687"/>
    <cellStyle name="好_多方案比较" xfId="12318"/>
    <cellStyle name="好_多方案比较 10" xfId="12319"/>
    <cellStyle name="好_多方案比较 11" xfId="5021"/>
    <cellStyle name="好_多方案比较 12" xfId="5023"/>
    <cellStyle name="好_多方案比较 13" xfId="5025"/>
    <cellStyle name="好_多方案比较 14" xfId="12320"/>
    <cellStyle name="好_多方案比较 15" xfId="12321"/>
    <cellStyle name="好_多方案比较 16" xfId="12322"/>
    <cellStyle name="好_多方案比较 2" xfId="12323"/>
    <cellStyle name="好_多方案比较 3" xfId="12324"/>
    <cellStyle name="好_多方案比较 4" xfId="12325"/>
    <cellStyle name="好_多方案比较 5" xfId="12326"/>
    <cellStyle name="好_多方案比较 6" xfId="12327"/>
    <cellStyle name="好_多方案比较 7" xfId="12329"/>
    <cellStyle name="好_多方案比较 8" xfId="12331"/>
    <cellStyle name="好_多方案比较 9" xfId="12333"/>
    <cellStyle name="好_福州威斯汀酒店_公共区_工程量清单100325" xfId="12335"/>
    <cellStyle name="好_福州威斯汀酒店_公共区_工程量清单100325 10" xfId="12336"/>
    <cellStyle name="好_福州威斯汀酒店_公共区_工程量清单100325 11" xfId="12337"/>
    <cellStyle name="好_福州威斯汀酒店_公共区_工程量清单100325 12" xfId="12339"/>
    <cellStyle name="好_福州威斯汀酒店_公共区_工程量清单100325 13" xfId="12341"/>
    <cellStyle name="好_福州威斯汀酒店_公共区_工程量清单100325 14" xfId="12343"/>
    <cellStyle name="好_福州威斯汀酒店_公共区_工程量清单100325 15" xfId="12345"/>
    <cellStyle name="好_福州威斯汀酒店_公共区_工程量清单100325 16" xfId="12347"/>
    <cellStyle name="好_福州威斯汀酒店_公共区_工程量清单100325 2" xfId="12350"/>
    <cellStyle name="好_福州威斯汀酒店_公共区_工程量清单100325 3" xfId="12351"/>
    <cellStyle name="好_福州威斯汀酒店_公共区_工程量清单100325 4" xfId="12352"/>
    <cellStyle name="好_福州威斯汀酒店_公共区_工程量清单100325 5" xfId="12353"/>
    <cellStyle name="好_福州威斯汀酒店_公共区_工程量清单100325 6" xfId="12354"/>
    <cellStyle name="好_福州威斯汀酒店_公共区_工程量清单100325 7" xfId="12355"/>
    <cellStyle name="好_福州威斯汀酒店_公共区_工程量清单100325 8" xfId="12356"/>
    <cellStyle name="好_福州威斯汀酒店_公共区_工程量清单100325 9" xfId="12357"/>
    <cellStyle name="好_复件 佳兆业集团总包工程模拟清单20100916" xfId="12303"/>
    <cellStyle name="好_复件 佳兆业集团总包工程模拟清单20100916 10" xfId="12358"/>
    <cellStyle name="好_复件 佳兆业集团总包工程模拟清单20100916 11" xfId="12359"/>
    <cellStyle name="好_复件 佳兆业集团总包工程模拟清单20100916 12" xfId="12360"/>
    <cellStyle name="好_复件 佳兆业集团总包工程模拟清单20100916 13" xfId="12361"/>
    <cellStyle name="好_复件 佳兆业集团总包工程模拟清单20100916 14" xfId="12362"/>
    <cellStyle name="好_复件 佳兆业集团总包工程模拟清单20100916 15" xfId="3675"/>
    <cellStyle name="好_复件 佳兆业集团总包工程模拟清单20100916 16" xfId="12363"/>
    <cellStyle name="好_复件 佳兆业集团总包工程模拟清单20100916 2" xfId="12364"/>
    <cellStyle name="好_复件 佳兆业集团总包工程模拟清单20100916 3" xfId="12365"/>
    <cellStyle name="好_复件 佳兆业集团总包工程模拟清单20100916 4" xfId="12366"/>
    <cellStyle name="好_复件 佳兆业集团总包工程模拟清单20100916 5" xfId="12367"/>
    <cellStyle name="好_复件 佳兆业集团总包工程模拟清单20100916 6" xfId="12368"/>
    <cellStyle name="好_复件 佳兆业集团总包工程模拟清单20100916 7" xfId="12369"/>
    <cellStyle name="好_复件 佳兆业集团总包工程模拟清单20100916 8" xfId="12370"/>
    <cellStyle name="好_复件 佳兆业集团总包工程模拟清单20100916 9" xfId="12371"/>
    <cellStyle name="好_复件 佳兆业集团总包工程模拟清单20100929" xfId="7745"/>
    <cellStyle name="好_复件 佳兆业集团总包工程模拟清单20100929 10" xfId="12372"/>
    <cellStyle name="好_复件 佳兆业集团总包工程模拟清单20100929 11" xfId="12374"/>
    <cellStyle name="好_复件 佳兆业集团总包工程模拟清单20100929 12" xfId="12376"/>
    <cellStyle name="好_复件 佳兆业集团总包工程模拟清单20100929 13" xfId="12377"/>
    <cellStyle name="好_复件 佳兆业集团总包工程模拟清单20100929 14" xfId="12378"/>
    <cellStyle name="好_复件 佳兆业集团总包工程模拟清单20100929 15" xfId="12379"/>
    <cellStyle name="好_复件 佳兆业集团总包工程模拟清单20100929 16" xfId="12380"/>
    <cellStyle name="好_复件 佳兆业集团总包工程模拟清单20100929 2" xfId="12381"/>
    <cellStyle name="好_复件 佳兆业集团总包工程模拟清单20100929 3" xfId="12383"/>
    <cellStyle name="好_复件 佳兆业集团总包工程模拟清单20100929 4" xfId="12384"/>
    <cellStyle name="好_复件 佳兆业集团总包工程模拟清单20100929 5" xfId="12385"/>
    <cellStyle name="好_复件 佳兆业集团总包工程模拟清单20100929 6" xfId="12386"/>
    <cellStyle name="好_复件 佳兆业集团总包工程模拟清单20100929 7" xfId="7507"/>
    <cellStyle name="好_复件 佳兆业集团总包工程模拟清单20100929 8" xfId="7551"/>
    <cellStyle name="好_复件 佳兆业集团总包工程模拟清单20100929 9" xfId="5859"/>
    <cellStyle name="好_副本2 1期清单多层定稿价格(终稿)-补充说明" xfId="12387"/>
    <cellStyle name="好_副本2 1期清单多层定稿价格(终稿)-补充说明 10" xfId="7102"/>
    <cellStyle name="好_副本2 1期清单多层定稿价格(终稿)-补充说明 10 10" xfId="8139"/>
    <cellStyle name="好_副本2 1期清单多层定稿价格(终稿)-补充说明 10 11" xfId="8141"/>
    <cellStyle name="好_副本2 1期清单多层定稿价格(终稿)-补充说明 10 12" xfId="8143"/>
    <cellStyle name="好_副本2 1期清单多层定稿价格(终稿)-补充说明 10 13" xfId="8145"/>
    <cellStyle name="好_副本2 1期清单多层定稿价格(终稿)-补充说明 10 14" xfId="8147"/>
    <cellStyle name="好_副本2 1期清单多层定稿价格(终稿)-补充说明 10 15" xfId="8149"/>
    <cellStyle name="好_副本2 1期清单多层定稿价格(终稿)-补充说明 10 16" xfId="12388"/>
    <cellStyle name="好_副本2 1期清单多层定稿价格(终稿)-补充说明 10 2" xfId="12389"/>
    <cellStyle name="好_副本2 1期清单多层定稿价格(终稿)-补充说明 10 3" xfId="12390"/>
    <cellStyle name="好_副本2 1期清单多层定稿价格(终稿)-补充说明 10 4" xfId="12391"/>
    <cellStyle name="好_副本2 1期清单多层定稿价格(终稿)-补充说明 10 5" xfId="12392"/>
    <cellStyle name="好_副本2 1期清单多层定稿价格(终稿)-补充说明 10 6" xfId="12393"/>
    <cellStyle name="好_副本2 1期清单多层定稿价格(终稿)-补充说明 10 7" xfId="12394"/>
    <cellStyle name="好_副本2 1期清单多层定稿价格(终稿)-补充说明 10 8" xfId="12396"/>
    <cellStyle name="好_副本2 1期清单多层定稿价格(终稿)-补充说明 10 9" xfId="12398"/>
    <cellStyle name="好_副本2 1期清单多层定稿价格(终稿)-补充说明 10_1.7安装" xfId="12400"/>
    <cellStyle name="好_副本2 1期清单多层定稿价格(终稿)-补充说明 10_1.7安装 10" xfId="508"/>
    <cellStyle name="好_副本2 1期清单多层定稿价格(终稿)-补充说明 10_1.7安装 11" xfId="543"/>
    <cellStyle name="好_副本2 1期清单多层定稿价格(终稿)-补充说明 10_1.7安装 12" xfId="12401"/>
    <cellStyle name="好_副本2 1期清单多层定稿价格(终稿)-补充说明 10_1.7安装 13" xfId="4267"/>
    <cellStyle name="好_副本2 1期清单多层定稿价格(终稿)-补充说明 10_1.7安装 14" xfId="4269"/>
    <cellStyle name="好_副本2 1期清单多层定稿价格(终稿)-补充说明 10_1.7安装 15" xfId="4271"/>
    <cellStyle name="好_副本2 1期清单多层定稿价格(终稿)-补充说明 10_1.7安装 16" xfId="12402"/>
    <cellStyle name="好_副本2 1期清单多层定稿价格(终稿)-补充说明 10_1.7安装 2" xfId="12403"/>
    <cellStyle name="好_副本2 1期清单多层定稿价格(终稿)-补充说明 10_1.7安装 3" xfId="12404"/>
    <cellStyle name="好_副本2 1期清单多层定稿价格(终稿)-补充说明 10_1.7安装 4" xfId="12405"/>
    <cellStyle name="好_副本2 1期清单多层定稿价格(终稿)-补充说明 10_1.7安装 5" xfId="12406"/>
    <cellStyle name="好_副本2 1期清单多层定稿价格(终稿)-补充说明 10_1.7安装 6" xfId="12407"/>
    <cellStyle name="好_副本2 1期清单多层定稿价格(终稿)-补充说明 10_1.7安装 7" xfId="12408"/>
    <cellStyle name="好_副本2 1期清单多层定稿价格(终稿)-补充说明 10_1.7安装 8" xfId="12409"/>
    <cellStyle name="好_副本2 1期清单多层定稿价格(终稿)-补充说明 10_1.7安装 9" xfId="12410"/>
    <cellStyle name="好_副本2 1期清单多层定稿价格(终稿)-补充说明 10_总包工程清单格式2012.12.25(1.4填写)(指标分析)" xfId="12411"/>
    <cellStyle name="好_副本2 1期清单多层定稿价格(终稿)-补充说明 10_总包工程清单格式2012.12.25(1.4填写)(指标分析) 10" xfId="12412"/>
    <cellStyle name="好_副本2 1期清单多层定稿价格(终稿)-补充说明 10_总包工程清单格式2012.12.25(1.4填写)(指标分析) 11" xfId="12413"/>
    <cellStyle name="好_副本2 1期清单多层定稿价格(终稿)-补充说明 10_总包工程清单格式2012.12.25(1.4填写)(指标分析) 12" xfId="12414"/>
    <cellStyle name="好_副本2 1期清单多层定稿价格(终稿)-补充说明 10_总包工程清单格式2012.12.25(1.4填写)(指标分析) 13" xfId="12415"/>
    <cellStyle name="好_副本2 1期清单多层定稿价格(终稿)-补充说明 10_总包工程清单格式2012.12.25(1.4填写)(指标分析) 14" xfId="12416"/>
    <cellStyle name="好_副本2 1期清单多层定稿价格(终稿)-补充说明 10_总包工程清单格式2012.12.25(1.4填写)(指标分析) 15" xfId="12417"/>
    <cellStyle name="好_副本2 1期清单多层定稿价格(终稿)-补充说明 10_总包工程清单格式2012.12.25(1.4填写)(指标分析) 16" xfId="2958"/>
    <cellStyle name="好_副本2 1期清单多层定稿价格(终稿)-补充说明 10_总包工程清单格式2012.12.25(1.4填写)(指标分析) 2" xfId="12418"/>
    <cellStyle name="好_副本2 1期清单多层定稿价格(终稿)-补充说明 10_总包工程清单格式2012.12.25(1.4填写)(指标分析) 3" xfId="1808"/>
    <cellStyle name="好_副本2 1期清单多层定稿价格(终稿)-补充说明 10_总包工程清单格式2012.12.25(1.4填写)(指标分析) 4" xfId="4460"/>
    <cellStyle name="好_副本2 1期清单多层定稿价格(终稿)-补充说明 10_总包工程清单格式2012.12.25(1.4填写)(指标分析) 5" xfId="4463"/>
    <cellStyle name="好_副本2 1期清单多层定稿价格(终稿)-补充说明 10_总包工程清单格式2012.12.25(1.4填写)(指标分析) 6" xfId="12420"/>
    <cellStyle name="好_副本2 1期清单多层定稿价格(终稿)-补充说明 10_总包工程清单格式2012.12.25(1.4填写)(指标分析) 7" xfId="12421"/>
    <cellStyle name="好_副本2 1期清单多层定稿价格(终稿)-补充说明 10_总包工程清单格式2012.12.25(1.4填写)(指标分析) 8" xfId="12422"/>
    <cellStyle name="好_副本2 1期清单多层定稿价格(终稿)-补充说明 10_总包工程清单格式2012.12.25(1.4填写)(指标分析) 9" xfId="12423"/>
    <cellStyle name="好_副本2 1期清单多层定稿价格(终稿)-补充说明 10_总包工程清单格式2012.12.25(1.5土建填写)" xfId="12424"/>
    <cellStyle name="好_副本2 1期清单多层定稿价格(终稿)-补充说明 10_总包工程清单格式2012.12.25(1.5土建填写) 10" xfId="12425"/>
    <cellStyle name="好_副本2 1期清单多层定稿价格(终稿)-补充说明 10_总包工程清单格式2012.12.25(1.5土建填写) 11" xfId="12426"/>
    <cellStyle name="好_副本2 1期清单多层定稿价格(终稿)-补充说明 10_总包工程清单格式2012.12.25(1.5土建填写) 12" xfId="12427"/>
    <cellStyle name="好_副本2 1期清单多层定稿价格(终稿)-补充说明 10_总包工程清单格式2012.12.25(1.5土建填写) 13" xfId="12428"/>
    <cellStyle name="好_副本2 1期清单多层定稿价格(终稿)-补充说明 10_总包工程清单格式2012.12.25(1.5土建填写) 14" xfId="12429"/>
    <cellStyle name="好_副本2 1期清单多层定稿价格(终稿)-补充说明 10_总包工程清单格式2012.12.25(1.5土建填写) 15" xfId="12430"/>
    <cellStyle name="好_副本2 1期清单多层定稿价格(终稿)-补充说明 10_总包工程清单格式2012.12.25(1.5土建填写) 16" xfId="12431"/>
    <cellStyle name="好_副本2 1期清单多层定稿价格(终稿)-补充说明 10_总包工程清单格式2012.12.25(1.5土建填写) 2" xfId="6125"/>
    <cellStyle name="好_副本2 1期清单多层定稿价格(终稿)-补充说明 10_总包工程清单格式2012.12.25(1.5土建填写) 3" xfId="11433"/>
    <cellStyle name="好_副本2 1期清单多层定稿价格(终稿)-补充说明 10_总包工程清单格式2012.12.25(1.5土建填写) 4" xfId="11435"/>
    <cellStyle name="好_副本2 1期清单多层定稿价格(终稿)-补充说明 10_总包工程清单格式2012.12.25(1.5土建填写) 5" xfId="11437"/>
    <cellStyle name="好_副本2 1期清单多层定稿价格(终稿)-补充说明 10_总包工程清单格式2012.12.25(1.5土建填写) 6" xfId="11439"/>
    <cellStyle name="好_副本2 1期清单多层定稿价格(终稿)-补充说明 10_总包工程清单格式2012.12.25(1.5土建填写) 7" xfId="4187"/>
    <cellStyle name="好_副本2 1期清单多层定稿价格(终稿)-补充说明 10_总包工程清单格式2012.12.25(1.5土建填写) 8" xfId="4195"/>
    <cellStyle name="好_副本2 1期清单多层定稿价格(终稿)-补充说明 10_总包工程清单格式2012.12.25(1.5土建填写) 9" xfId="5389"/>
    <cellStyle name="好_副本2 1期清单多层定稿价格(终稿)-补充说明 11" xfId="7105"/>
    <cellStyle name="好_副本2 1期清单多层定稿价格(终稿)-补充说明 11 10" xfId="643"/>
    <cellStyle name="好_副本2 1期清单多层定稿价格(终稿)-补充说明 11 11" xfId="663"/>
    <cellStyle name="好_副本2 1期清单多层定稿价格(终稿)-补充说明 11 12" xfId="4079"/>
    <cellStyle name="好_副本2 1期清单多层定稿价格(终稿)-补充说明 11 13" xfId="4082"/>
    <cellStyle name="好_副本2 1期清单多层定稿价格(终稿)-补充说明 11 14" xfId="5260"/>
    <cellStyle name="好_副本2 1期清单多层定稿价格(终稿)-补充说明 11 15" xfId="5269"/>
    <cellStyle name="好_副本2 1期清单多层定稿价格(终稿)-补充说明 11 16" xfId="5277"/>
    <cellStyle name="好_副本2 1期清单多层定稿价格(终稿)-补充说明 11 2" xfId="12432"/>
    <cellStyle name="好_副本2 1期清单多层定稿价格(终稿)-补充说明 11 3" xfId="12433"/>
    <cellStyle name="好_副本2 1期清单多层定稿价格(终稿)-补充说明 11 4" xfId="12434"/>
    <cellStyle name="好_副本2 1期清单多层定稿价格(终稿)-补充说明 11 5" xfId="12435"/>
    <cellStyle name="好_副本2 1期清单多层定稿价格(终稿)-补充说明 11 6" xfId="12436"/>
    <cellStyle name="好_副本2 1期清单多层定稿价格(终稿)-补充说明 11 7" xfId="12437"/>
    <cellStyle name="好_副本2 1期清单多层定稿价格(终稿)-补充说明 11 8" xfId="12438"/>
    <cellStyle name="好_副本2 1期清单多层定稿价格(终稿)-补充说明 11 9" xfId="12439"/>
    <cellStyle name="好_副本2 1期清单多层定稿价格(终稿)-补充说明 11_1.7安装" xfId="12440"/>
    <cellStyle name="好_副本2 1期清单多层定稿价格(终稿)-补充说明 11_1.7安装 10" xfId="12441"/>
    <cellStyle name="好_副本2 1期清单多层定稿价格(终稿)-补充说明 11_1.7安装 11" xfId="12443"/>
    <cellStyle name="好_副本2 1期清单多层定稿价格(终稿)-补充说明 11_1.7安装 12" xfId="12445"/>
    <cellStyle name="好_副本2 1期清单多层定稿价格(终稿)-补充说明 11_1.7安装 13" xfId="12447"/>
    <cellStyle name="好_副本2 1期清单多层定稿价格(终稿)-补充说明 11_1.7安装 14" xfId="12449"/>
    <cellStyle name="好_副本2 1期清单多层定稿价格(终稿)-补充说明 11_1.7安装 15" xfId="12450"/>
    <cellStyle name="好_副本2 1期清单多层定稿价格(终稿)-补充说明 11_1.7安装 16" xfId="12451"/>
    <cellStyle name="好_副本2 1期清单多层定稿价格(终稿)-补充说明 11_1.7安装 2" xfId="12452"/>
    <cellStyle name="好_副本2 1期清单多层定稿价格(终稿)-补充说明 11_1.7安装 3" xfId="12454"/>
    <cellStyle name="好_副本2 1期清单多层定稿价格(终稿)-补充说明 11_1.7安装 4" xfId="12456"/>
    <cellStyle name="好_副本2 1期清单多层定稿价格(终稿)-补充说明 11_1.7安装 5" xfId="12458"/>
    <cellStyle name="好_副本2 1期清单多层定稿价格(终稿)-补充说明 11_1.7安装 6" xfId="12460"/>
    <cellStyle name="好_副本2 1期清单多层定稿价格(终稿)-补充说明 11_1.7安装 7" xfId="12462"/>
    <cellStyle name="好_副本2 1期清单多层定稿价格(终稿)-补充说明 11_1.7安装 8" xfId="12463"/>
    <cellStyle name="好_副本2 1期清单多层定稿价格(终稿)-补充说明 11_1.7安装 9" xfId="12464"/>
    <cellStyle name="好_副本2 1期清单多层定稿价格(终稿)-补充说明 11_总包工程清单格式2012.12.25(1.4填写)(指标分析)" xfId="12465"/>
    <cellStyle name="好_副本2 1期清单多层定稿价格(终稿)-补充说明 11_总包工程清单格式2012.12.25(1.4填写)(指标分析) 10" xfId="12466"/>
    <cellStyle name="好_副本2 1期清单多层定稿价格(终稿)-补充说明 11_总包工程清单格式2012.12.25(1.4填写)(指标分析) 11" xfId="12468"/>
    <cellStyle name="好_副本2 1期清单多层定稿价格(终稿)-补充说明 11_总包工程清单格式2012.12.25(1.4填写)(指标分析) 12" xfId="12470"/>
    <cellStyle name="好_副本2 1期清单多层定稿价格(终稿)-补充说明 11_总包工程清单格式2012.12.25(1.4填写)(指标分析) 13" xfId="12472"/>
    <cellStyle name="好_副本2 1期清单多层定稿价格(终稿)-补充说明 11_总包工程清单格式2012.12.25(1.4填写)(指标分析) 14" xfId="12474"/>
    <cellStyle name="好_副本2 1期清单多层定稿价格(终稿)-补充说明 11_总包工程清单格式2012.12.25(1.4填写)(指标分析) 15" xfId="12476"/>
    <cellStyle name="好_副本2 1期清单多层定稿价格(终稿)-补充说明 11_总包工程清单格式2012.12.25(1.4填写)(指标分析) 16" xfId="12478"/>
    <cellStyle name="好_副本2 1期清单多层定稿价格(终稿)-补充说明 11_总包工程清单格式2012.12.25(1.4填写)(指标分析) 2" xfId="11571"/>
    <cellStyle name="好_副本2 1期清单多层定稿价格(终稿)-补充说明 11_总包工程清单格式2012.12.25(1.4填写)(指标分析) 3" xfId="10680"/>
    <cellStyle name="好_副本2 1期清单多层定稿价格(终稿)-补充说明 11_总包工程清单格式2012.12.25(1.4填写)(指标分析) 4" xfId="11573"/>
    <cellStyle name="好_副本2 1期清单多层定稿价格(终稿)-补充说明 11_总包工程清单格式2012.12.25(1.4填写)(指标分析) 5" xfId="10025"/>
    <cellStyle name="好_副本2 1期清单多层定稿价格(终稿)-补充说明 11_总包工程清单格式2012.12.25(1.4填写)(指标分析) 6" xfId="11575"/>
    <cellStyle name="好_副本2 1期清单多层定稿价格(终稿)-补充说明 11_总包工程清单格式2012.12.25(1.4填写)(指标分析) 7" xfId="12479"/>
    <cellStyle name="好_副本2 1期清单多层定稿价格(终稿)-补充说明 11_总包工程清单格式2012.12.25(1.4填写)(指标分析) 8" xfId="12480"/>
    <cellStyle name="好_副本2 1期清单多层定稿价格(终稿)-补充说明 11_总包工程清单格式2012.12.25(1.4填写)(指标分析) 9" xfId="12481"/>
    <cellStyle name="好_副本2 1期清单多层定稿价格(终稿)-补充说明 11_总包工程清单格式2012.12.25(1.5土建填写)" xfId="2563"/>
    <cellStyle name="好_副本2 1期清单多层定稿价格(终稿)-补充说明 11_总包工程清单格式2012.12.25(1.5土建填写) 10" xfId="12482"/>
    <cellStyle name="好_副本2 1期清单多层定稿价格(终稿)-补充说明 11_总包工程清单格式2012.12.25(1.5土建填写) 11" xfId="12483"/>
    <cellStyle name="好_副本2 1期清单多层定稿价格(终稿)-补充说明 11_总包工程清单格式2012.12.25(1.5土建填写) 12" xfId="12484"/>
    <cellStyle name="好_副本2 1期清单多层定稿价格(终稿)-补充说明 11_总包工程清单格式2012.12.25(1.5土建填写) 13" xfId="12485"/>
    <cellStyle name="好_副本2 1期清单多层定稿价格(终稿)-补充说明 11_总包工程清单格式2012.12.25(1.5土建填写) 14" xfId="12486"/>
    <cellStyle name="好_副本2 1期清单多层定稿价格(终稿)-补充说明 11_总包工程清单格式2012.12.25(1.5土建填写) 15" xfId="12487"/>
    <cellStyle name="好_副本2 1期清单多层定稿价格(终稿)-补充说明 11_总包工程清单格式2012.12.25(1.5土建填写) 16" xfId="12488"/>
    <cellStyle name="好_副本2 1期清单多层定稿价格(终稿)-补充说明 11_总包工程清单格式2012.12.25(1.5土建填写) 2" xfId="12489"/>
    <cellStyle name="好_副本2 1期清单多层定稿价格(终稿)-补充说明 11_总包工程清单格式2012.12.25(1.5土建填写) 3" xfId="12490"/>
    <cellStyle name="好_副本2 1期清单多层定稿价格(终稿)-补充说明 11_总包工程清单格式2012.12.25(1.5土建填写) 4" xfId="12491"/>
    <cellStyle name="好_副本2 1期清单多层定稿价格(终稿)-补充说明 11_总包工程清单格式2012.12.25(1.5土建填写) 5" xfId="12492"/>
    <cellStyle name="好_副本2 1期清单多层定稿价格(终稿)-补充说明 11_总包工程清单格式2012.12.25(1.5土建填写) 6" xfId="12493"/>
    <cellStyle name="好_副本2 1期清单多层定稿价格(终稿)-补充说明 11_总包工程清单格式2012.12.25(1.5土建填写) 7" xfId="12494"/>
    <cellStyle name="好_副本2 1期清单多层定稿价格(终稿)-补充说明 11_总包工程清单格式2012.12.25(1.5土建填写) 8" xfId="12495"/>
    <cellStyle name="好_副本2 1期清单多层定稿价格(终稿)-补充说明 11_总包工程清单格式2012.12.25(1.5土建填写) 9" xfId="12496"/>
    <cellStyle name="好_副本2 1期清单多层定稿价格(终稿)-补充说明 12" xfId="7108"/>
    <cellStyle name="好_副本2 1期清单多层定稿价格(终稿)-补充说明 12 10" xfId="12497"/>
    <cellStyle name="好_副本2 1期清单多层定稿价格(终稿)-补充说明 12 11" xfId="12498"/>
    <cellStyle name="好_副本2 1期清单多层定稿价格(终稿)-补充说明 12 12" xfId="12499"/>
    <cellStyle name="好_副本2 1期清单多层定稿价格(终稿)-补充说明 12 13" xfId="12500"/>
    <cellStyle name="好_副本2 1期清单多层定稿价格(终稿)-补充说明 12 14" xfId="12501"/>
    <cellStyle name="好_副本2 1期清单多层定稿价格(终稿)-补充说明 12 15" xfId="12502"/>
    <cellStyle name="好_副本2 1期清单多层定稿价格(终稿)-补充说明 12 16" xfId="12503"/>
    <cellStyle name="好_副本2 1期清单多层定稿价格(终稿)-补充说明 12 2" xfId="12504"/>
    <cellStyle name="好_副本2 1期清单多层定稿价格(终稿)-补充说明 12 3" xfId="12505"/>
    <cellStyle name="好_副本2 1期清单多层定稿价格(终稿)-补充说明 12 4" xfId="12506"/>
    <cellStyle name="好_副本2 1期清单多层定稿价格(终稿)-补充说明 12 5" xfId="12507"/>
    <cellStyle name="好_副本2 1期清单多层定稿价格(终稿)-补充说明 12 6" xfId="12508"/>
    <cellStyle name="好_副本2 1期清单多层定稿价格(终稿)-补充说明 12 7" xfId="12509"/>
    <cellStyle name="好_副本2 1期清单多层定稿价格(终稿)-补充说明 12 8" xfId="12510"/>
    <cellStyle name="好_副本2 1期清单多层定稿价格(终稿)-补充说明 12 9" xfId="12511"/>
    <cellStyle name="好_副本2 1期清单多层定稿价格(终稿)-补充说明 12_1.7安装" xfId="12512"/>
    <cellStyle name="好_副本2 1期清单多层定稿价格(终稿)-补充说明 12_1.7安装 10" xfId="7640"/>
    <cellStyle name="好_副本2 1期清单多层定稿价格(终稿)-补充说明 12_1.7安装 11" xfId="7643"/>
    <cellStyle name="好_副本2 1期清单多层定稿价格(终稿)-补充说明 12_1.7安装 12" xfId="7646"/>
    <cellStyle name="好_副本2 1期清单多层定稿价格(终稿)-补充说明 12_1.7安装 13" xfId="7649"/>
    <cellStyle name="好_副本2 1期清单多层定稿价格(终稿)-补充说明 12_1.7安装 14" xfId="7652"/>
    <cellStyle name="好_副本2 1期清单多层定稿价格(终稿)-补充说明 12_1.7安装 15" xfId="7655"/>
    <cellStyle name="好_副本2 1期清单多层定稿价格(终稿)-补充说明 12_1.7安装 16" xfId="7658"/>
    <cellStyle name="好_副本2 1期清单多层定稿价格(终稿)-补充说明 12_1.7安装 2" xfId="12513"/>
    <cellStyle name="好_副本2 1期清单多层定稿价格(终稿)-补充说明 12_1.7安装 3" xfId="12514"/>
    <cellStyle name="好_副本2 1期清单多层定稿价格(终稿)-补充说明 12_1.7安装 4" xfId="12515"/>
    <cellStyle name="好_副本2 1期清单多层定稿价格(终稿)-补充说明 12_1.7安装 5" xfId="12516"/>
    <cellStyle name="好_副本2 1期清单多层定稿价格(终稿)-补充说明 12_1.7安装 6" xfId="12517"/>
    <cellStyle name="好_副本2 1期清单多层定稿价格(终稿)-补充说明 12_1.7安装 7" xfId="12518"/>
    <cellStyle name="好_副本2 1期清单多层定稿价格(终稿)-补充说明 12_1.7安装 8" xfId="12519"/>
    <cellStyle name="好_副本2 1期清单多层定稿价格(终稿)-补充说明 12_1.7安装 9" xfId="12520"/>
    <cellStyle name="好_副本2 1期清单多层定稿价格(终稿)-补充说明 12_总包工程清单格式2012.12.25(1.4填写)(指标分析)" xfId="11003"/>
    <cellStyle name="好_副本2 1期清单多层定稿价格(终稿)-补充说明 12_总包工程清单格式2012.12.25(1.4填写)(指标分析) 10" xfId="12521"/>
    <cellStyle name="好_副本2 1期清单多层定稿价格(终稿)-补充说明 12_总包工程清单格式2012.12.25(1.4填写)(指标分析) 11" xfId="12523"/>
    <cellStyle name="好_副本2 1期清单多层定稿价格(终稿)-补充说明 12_总包工程清单格式2012.12.25(1.4填写)(指标分析) 12" xfId="12525"/>
    <cellStyle name="好_副本2 1期清单多层定稿价格(终稿)-补充说明 12_总包工程清单格式2012.12.25(1.4填写)(指标分析) 13" xfId="12526"/>
    <cellStyle name="好_副本2 1期清单多层定稿价格(终稿)-补充说明 12_总包工程清单格式2012.12.25(1.4填写)(指标分析) 14" xfId="12527"/>
    <cellStyle name="好_副本2 1期清单多层定稿价格(终稿)-补充说明 12_总包工程清单格式2012.12.25(1.4填写)(指标分析) 15" xfId="12528"/>
    <cellStyle name="好_副本2 1期清单多层定稿价格(终稿)-补充说明 12_总包工程清单格式2012.12.25(1.4填写)(指标分析) 16" xfId="12529"/>
    <cellStyle name="好_副本2 1期清单多层定稿价格(终稿)-补充说明 12_总包工程清单格式2012.12.25(1.4填写)(指标分析) 2" xfId="12530"/>
    <cellStyle name="好_副本2 1期清单多层定稿价格(终稿)-补充说明 12_总包工程清单格式2012.12.25(1.4填写)(指标分析) 3" xfId="12531"/>
    <cellStyle name="好_副本2 1期清单多层定稿价格(终稿)-补充说明 12_总包工程清单格式2012.12.25(1.4填写)(指标分析) 4" xfId="12532"/>
    <cellStyle name="好_副本2 1期清单多层定稿价格(终稿)-补充说明 12_总包工程清单格式2012.12.25(1.4填写)(指标分析) 5" xfId="12533"/>
    <cellStyle name="好_副本2 1期清单多层定稿价格(终稿)-补充说明 12_总包工程清单格式2012.12.25(1.4填写)(指标分析) 6" xfId="12534"/>
    <cellStyle name="好_副本2 1期清单多层定稿价格(终稿)-补充说明 12_总包工程清单格式2012.12.25(1.4填写)(指标分析) 7" xfId="12535"/>
    <cellStyle name="好_副本2 1期清单多层定稿价格(终稿)-补充说明 12_总包工程清单格式2012.12.25(1.4填写)(指标分析) 8" xfId="12536"/>
    <cellStyle name="好_副本2 1期清单多层定稿价格(终稿)-补充说明 12_总包工程清单格式2012.12.25(1.4填写)(指标分析) 9" xfId="12537"/>
    <cellStyle name="好_副本2 1期清单多层定稿价格(终稿)-补充说明 12_总包工程清单格式2012.12.25(1.5土建填写)" xfId="12538"/>
    <cellStyle name="好_副本2 1期清单多层定稿价格(终稿)-补充说明 12_总包工程清单格式2012.12.25(1.5土建填写) 10" xfId="12539"/>
    <cellStyle name="好_副本2 1期清单多层定稿价格(终稿)-补充说明 12_总包工程清单格式2012.12.25(1.5土建填写) 11" xfId="12540"/>
    <cellStyle name="好_副本2 1期清单多层定稿价格(终稿)-补充说明 12_总包工程清单格式2012.12.25(1.5土建填写) 12" xfId="12541"/>
    <cellStyle name="好_副本2 1期清单多层定稿价格(终稿)-补充说明 12_总包工程清单格式2012.12.25(1.5土建填写) 13" xfId="12542"/>
    <cellStyle name="好_副本2 1期清单多层定稿价格(终稿)-补充说明 12_总包工程清单格式2012.12.25(1.5土建填写) 14" xfId="12543"/>
    <cellStyle name="好_副本2 1期清单多层定稿价格(终稿)-补充说明 12_总包工程清单格式2012.12.25(1.5土建填写) 15" xfId="12544"/>
    <cellStyle name="好_副本2 1期清单多层定稿价格(终稿)-补充说明 12_总包工程清单格式2012.12.25(1.5土建填写) 16" xfId="12545"/>
    <cellStyle name="好_副本2 1期清单多层定稿价格(终稿)-补充说明 12_总包工程清单格式2012.12.25(1.5土建填写) 2" xfId="12546"/>
    <cellStyle name="好_副本2 1期清单多层定稿价格(终稿)-补充说明 12_总包工程清单格式2012.12.25(1.5土建填写) 3" xfId="12548"/>
    <cellStyle name="好_副本2 1期清单多层定稿价格(终稿)-补充说明 12_总包工程清单格式2012.12.25(1.5土建填写) 4" xfId="6525"/>
    <cellStyle name="好_副本2 1期清单多层定稿价格(终稿)-补充说明 12_总包工程清单格式2012.12.25(1.5土建填写) 5" xfId="6529"/>
    <cellStyle name="好_副本2 1期清单多层定稿价格(终稿)-补充说明 12_总包工程清单格式2012.12.25(1.5土建填写) 6" xfId="6533"/>
    <cellStyle name="好_副本2 1期清单多层定稿价格(终稿)-补充说明 12_总包工程清单格式2012.12.25(1.5土建填写) 7" xfId="6536"/>
    <cellStyle name="好_副本2 1期清单多层定稿价格(终稿)-补充说明 12_总包工程清单格式2012.12.25(1.5土建填写) 8" xfId="6539"/>
    <cellStyle name="好_副本2 1期清单多层定稿价格(终稿)-补充说明 12_总包工程清单格式2012.12.25(1.5土建填写) 9" xfId="6542"/>
    <cellStyle name="好_副本2 1期清单多层定稿价格(终稿)-补充说明 13" xfId="7111"/>
    <cellStyle name="好_副本2 1期清单多层定稿价格(终稿)-补充说明 13 10" xfId="12550"/>
    <cellStyle name="好_副本2 1期清单多层定稿价格(终稿)-补充说明 13 11" xfId="9403"/>
    <cellStyle name="好_副本2 1期清单多层定稿价格(终稿)-补充说明 13 12" xfId="12551"/>
    <cellStyle name="好_副本2 1期清单多层定稿价格(终稿)-补充说明 13 13" xfId="12552"/>
    <cellStyle name="好_副本2 1期清单多层定稿价格(终稿)-补充说明 13 14" xfId="12553"/>
    <cellStyle name="好_副本2 1期清单多层定稿价格(终稿)-补充说明 13 15" xfId="12554"/>
    <cellStyle name="好_副本2 1期清单多层定稿价格(终稿)-补充说明 13 16" xfId="12555"/>
    <cellStyle name="好_副本2 1期清单多层定稿价格(终稿)-补充说明 13 2" xfId="7541"/>
    <cellStyle name="好_副本2 1期清单多层定稿价格(终稿)-补充说明 13 3" xfId="7544"/>
    <cellStyle name="好_副本2 1期清单多层定稿价格(终稿)-补充说明 13 4" xfId="12556"/>
    <cellStyle name="好_副本2 1期清单多层定稿价格(终稿)-补充说明 13 5" xfId="12557"/>
    <cellStyle name="好_副本2 1期清单多层定稿价格(终稿)-补充说明 13 6" xfId="12558"/>
    <cellStyle name="好_副本2 1期清单多层定稿价格(终稿)-补充说明 13 7" xfId="12559"/>
    <cellStyle name="好_副本2 1期清单多层定稿价格(终稿)-补充说明 13 8" xfId="12560"/>
    <cellStyle name="好_副本2 1期清单多层定稿价格(终稿)-补充说明 13 9" xfId="12561"/>
    <cellStyle name="好_副本2 1期清单多层定稿价格(终稿)-补充说明 13_1.7安装" xfId="12562"/>
    <cellStyle name="好_副本2 1期清单多层定稿价格(终稿)-补充说明 13_1.7安装 10" xfId="12563"/>
    <cellStyle name="好_副本2 1期清单多层定稿价格(终稿)-补充说明 13_1.7安装 11" xfId="12565"/>
    <cellStyle name="好_副本2 1期清单多层定稿价格(终稿)-补充说明 13_1.7安装 12" xfId="12567"/>
    <cellStyle name="好_副本2 1期清单多层定稿价格(终稿)-补充说明 13_1.7安装 13" xfId="12569"/>
    <cellStyle name="好_副本2 1期清单多层定稿价格(终稿)-补充说明 13_1.7安装 14" xfId="12570"/>
    <cellStyle name="好_副本2 1期清单多层定稿价格(终稿)-补充说明 13_1.7安装 15" xfId="12571"/>
    <cellStyle name="好_副本2 1期清单多层定稿价格(终稿)-补充说明 13_1.7安装 16" xfId="12572"/>
    <cellStyle name="好_副本2 1期清单多层定稿价格(终稿)-补充说明 13_1.7安装 2" xfId="12573"/>
    <cellStyle name="好_副本2 1期清单多层定稿价格(终稿)-补充说明 13_1.7安装 3" xfId="12575"/>
    <cellStyle name="好_副本2 1期清单多层定稿价格(终稿)-补充说明 13_1.7安装 4" xfId="12576"/>
    <cellStyle name="好_副本2 1期清单多层定稿价格(终稿)-补充说明 13_1.7安装 5" xfId="12577"/>
    <cellStyle name="好_副本2 1期清单多层定稿价格(终稿)-补充说明 13_1.7安装 6" xfId="12578"/>
    <cellStyle name="好_副本2 1期清单多层定稿价格(终稿)-补充说明 13_1.7安装 7" xfId="12579"/>
    <cellStyle name="好_副本2 1期清单多层定稿价格(终稿)-补充说明 13_1.7安装 8" xfId="12580"/>
    <cellStyle name="好_副本2 1期清单多层定稿价格(终稿)-补充说明 13_1.7安装 9" xfId="12581"/>
    <cellStyle name="好_副本2 1期清单多层定稿价格(终稿)-补充说明 13_总包工程清单格式2012.12.25(1.4填写)(指标分析)" xfId="12582"/>
    <cellStyle name="好_副本2 1期清单多层定稿价格(终稿)-补充说明 13_总包工程清单格式2012.12.25(1.4填写)(指标分析) 10" xfId="9851"/>
    <cellStyle name="好_副本2 1期清单多层定稿价格(终稿)-补充说明 13_总包工程清单格式2012.12.25(1.4填写)(指标分析) 11" xfId="9853"/>
    <cellStyle name="好_副本2 1期清单多层定稿价格(终稿)-补充说明 13_总包工程清单格式2012.12.25(1.4填写)(指标分析) 12" xfId="12583"/>
    <cellStyle name="好_副本2 1期清单多层定稿价格(终稿)-补充说明 13_总包工程清单格式2012.12.25(1.4填写)(指标分析) 13" xfId="12584"/>
    <cellStyle name="好_副本2 1期清单多层定稿价格(终稿)-补充说明 13_总包工程清单格式2012.12.25(1.4填写)(指标分析) 14" xfId="12585"/>
    <cellStyle name="好_副本2 1期清单多层定稿价格(终稿)-补充说明 13_总包工程清单格式2012.12.25(1.4填写)(指标分析) 15" xfId="12586"/>
    <cellStyle name="好_副本2 1期清单多层定稿价格(终稿)-补充说明 13_总包工程清单格式2012.12.25(1.4填写)(指标分析) 16" xfId="12587"/>
    <cellStyle name="好_副本2 1期清单多层定稿价格(终稿)-补充说明 13_总包工程清单格式2012.12.25(1.4填写)(指标分析) 2" xfId="12588"/>
    <cellStyle name="好_副本2 1期清单多层定稿价格(终稿)-补充说明 13_总包工程清单格式2012.12.25(1.4填写)(指标分析) 3" xfId="12589"/>
    <cellStyle name="好_副本2 1期清单多层定稿价格(终稿)-补充说明 13_总包工程清单格式2012.12.25(1.4填写)(指标分析) 4" xfId="12590"/>
    <cellStyle name="好_副本2 1期清单多层定稿价格(终稿)-补充说明 13_总包工程清单格式2012.12.25(1.4填写)(指标分析) 5" xfId="12591"/>
    <cellStyle name="好_副本2 1期清单多层定稿价格(终稿)-补充说明 13_总包工程清单格式2012.12.25(1.4填写)(指标分析) 6" xfId="12592"/>
    <cellStyle name="好_副本2 1期清单多层定稿价格(终稿)-补充说明 13_总包工程清单格式2012.12.25(1.4填写)(指标分析) 7" xfId="12593"/>
    <cellStyle name="好_副本2 1期清单多层定稿价格(终稿)-补充说明 13_总包工程清单格式2012.12.25(1.4填写)(指标分析) 8" xfId="12594"/>
    <cellStyle name="好_副本2 1期清单多层定稿价格(终稿)-补充说明 13_总包工程清单格式2012.12.25(1.4填写)(指标分析) 9" xfId="12595"/>
    <cellStyle name="好_副本2 1期清单多层定稿价格(终稿)-补充说明 13_总包工程清单格式2012.12.25(1.5土建填写)" xfId="12596"/>
    <cellStyle name="好_副本2 1期清单多层定稿价格(终稿)-补充说明 13_总包工程清单格式2012.12.25(1.5土建填写) 10" xfId="9768"/>
    <cellStyle name="好_副本2 1期清单多层定稿价格(终稿)-补充说明 13_总包工程清单格式2012.12.25(1.5土建填写) 11" xfId="9770"/>
    <cellStyle name="好_副本2 1期清单多层定稿价格(终稿)-补充说明 13_总包工程清单格式2012.12.25(1.5土建填写) 12" xfId="9772"/>
    <cellStyle name="好_副本2 1期清单多层定稿价格(终稿)-补充说明 13_总包工程清单格式2012.12.25(1.5土建填写) 13" xfId="9774"/>
    <cellStyle name="好_副本2 1期清单多层定稿价格(终稿)-补充说明 13_总包工程清单格式2012.12.25(1.5土建填写) 14" xfId="9776"/>
    <cellStyle name="好_副本2 1期清单多层定稿价格(终稿)-补充说明 13_总包工程清单格式2012.12.25(1.5土建填写) 15" xfId="9778"/>
    <cellStyle name="好_副本2 1期清单多层定稿价格(终稿)-补充说明 13_总包工程清单格式2012.12.25(1.5土建填写) 16" xfId="9780"/>
    <cellStyle name="好_副本2 1期清单多层定稿价格(终稿)-补充说明 13_总包工程清单格式2012.12.25(1.5土建填写) 2" xfId="4992"/>
    <cellStyle name="好_副本2 1期清单多层定稿价格(终稿)-补充说明 13_总包工程清单格式2012.12.25(1.5土建填写) 3" xfId="12597"/>
    <cellStyle name="好_副本2 1期清单多层定稿价格(终稿)-补充说明 13_总包工程清单格式2012.12.25(1.5土建填写) 4" xfId="12598"/>
    <cellStyle name="好_副本2 1期清单多层定稿价格(终稿)-补充说明 13_总包工程清单格式2012.12.25(1.5土建填写) 5" xfId="12599"/>
    <cellStyle name="好_副本2 1期清单多层定稿价格(终稿)-补充说明 13_总包工程清单格式2012.12.25(1.5土建填写) 6" xfId="12600"/>
    <cellStyle name="好_副本2 1期清单多层定稿价格(终稿)-补充说明 13_总包工程清单格式2012.12.25(1.5土建填写) 7" xfId="12601"/>
    <cellStyle name="好_副本2 1期清单多层定稿价格(终稿)-补充说明 13_总包工程清单格式2012.12.25(1.5土建填写) 8" xfId="12602"/>
    <cellStyle name="好_副本2 1期清单多层定稿价格(终稿)-补充说明 13_总包工程清单格式2012.12.25(1.5土建填写) 9" xfId="12603"/>
    <cellStyle name="好_副本2 1期清单多层定稿价格(终稿)-补充说明 14" xfId="7114"/>
    <cellStyle name="好_副本2 1期清单多层定稿价格(终稿)-补充说明 14 10" xfId="10658"/>
    <cellStyle name="好_副本2 1期清单多层定稿价格(终稿)-补充说明 14 11" xfId="12604"/>
    <cellStyle name="好_副本2 1期清单多层定稿价格(终稿)-补充说明 14 12" xfId="12606"/>
    <cellStyle name="好_副本2 1期清单多层定稿价格(终稿)-补充说明 14 13" xfId="5551"/>
    <cellStyle name="好_副本2 1期清单多层定稿价格(终稿)-补充说明 14 14" xfId="12608"/>
    <cellStyle name="好_副本2 1期清单多层定稿价格(终稿)-补充说明 14 15" xfId="12610"/>
    <cellStyle name="好_副本2 1期清单多层定稿价格(终稿)-补充说明 14 16" xfId="12612"/>
    <cellStyle name="好_副本2 1期清单多层定稿价格(终稿)-补充说明 14 2" xfId="7580"/>
    <cellStyle name="好_副本2 1期清单多层定稿价格(终稿)-补充说明 14 3" xfId="7584"/>
    <cellStyle name="好_副本2 1期清单多层定稿价格(终稿)-补充说明 14 4" xfId="12614"/>
    <cellStyle name="好_副本2 1期清单多层定稿价格(终稿)-补充说明 14 5" xfId="12616"/>
    <cellStyle name="好_副本2 1期清单多层定稿价格(终稿)-补充说明 14 6" xfId="12618"/>
    <cellStyle name="好_副本2 1期清单多层定稿价格(终稿)-补充说明 14 7" xfId="12620"/>
    <cellStyle name="好_副本2 1期清单多层定稿价格(终稿)-补充说明 14 8" xfId="12622"/>
    <cellStyle name="好_副本2 1期清单多层定稿价格(终稿)-补充说明 14 9" xfId="12623"/>
    <cellStyle name="好_副本2 1期清单多层定稿价格(终稿)-补充说明 14_1.7安装" xfId="12624"/>
    <cellStyle name="好_副本2 1期清单多层定稿价格(终稿)-补充说明 14_1.7安装 10" xfId="12625"/>
    <cellStyle name="好_副本2 1期清单多层定稿价格(终稿)-补充说明 14_1.7安装 11" xfId="12627"/>
    <cellStyle name="好_副本2 1期清单多层定稿价格(终稿)-补充说明 14_1.7安装 12" xfId="12628"/>
    <cellStyle name="好_副本2 1期清单多层定稿价格(终稿)-补充说明 14_1.7安装 13" xfId="12629"/>
    <cellStyle name="好_副本2 1期清单多层定稿价格(终稿)-补充说明 14_1.7安装 14" xfId="12630"/>
    <cellStyle name="好_副本2 1期清单多层定稿价格(终稿)-补充说明 14_1.7安装 15" xfId="12631"/>
    <cellStyle name="好_副本2 1期清单多层定稿价格(终稿)-补充说明 14_1.7安装 16" xfId="12632"/>
    <cellStyle name="好_副本2 1期清单多层定稿价格(终稿)-补充说明 14_1.7安装 2" xfId="12633"/>
    <cellStyle name="好_副本2 1期清单多层定稿价格(终稿)-补充说明 14_1.7安装 3" xfId="12634"/>
    <cellStyle name="好_副本2 1期清单多层定稿价格(终稿)-补充说明 14_1.7安装 4" xfId="12635"/>
    <cellStyle name="好_副本2 1期清单多层定稿价格(终稿)-补充说明 14_1.7安装 5" xfId="12636"/>
    <cellStyle name="好_副本2 1期清单多层定稿价格(终稿)-补充说明 14_1.7安装 6" xfId="12637"/>
    <cellStyle name="好_副本2 1期清单多层定稿价格(终稿)-补充说明 14_1.7安装 7" xfId="12638"/>
    <cellStyle name="好_副本2 1期清单多层定稿价格(终稿)-补充说明 14_1.7安装 8" xfId="12639"/>
    <cellStyle name="好_副本2 1期清单多层定稿价格(终稿)-补充说明 14_1.7安装 9" xfId="12640"/>
    <cellStyle name="好_副本2 1期清单多层定稿价格(终稿)-补充说明 14_总包工程清单格式2012.12.25(1.4填写)(指标分析)" xfId="1632"/>
    <cellStyle name="好_副本2 1期清单多层定稿价格(终稿)-补充说明 14_总包工程清单格式2012.12.25(1.4填写)(指标分析) 10" xfId="12641"/>
    <cellStyle name="好_副本2 1期清单多层定稿价格(终稿)-补充说明 14_总包工程清单格式2012.12.25(1.4填写)(指标分析) 11" xfId="12642"/>
    <cellStyle name="好_副本2 1期清单多层定稿价格(终稿)-补充说明 14_总包工程清单格式2012.12.25(1.4填写)(指标分析) 12" xfId="12643"/>
    <cellStyle name="好_副本2 1期清单多层定稿价格(终稿)-补充说明 14_总包工程清单格式2012.12.25(1.4填写)(指标分析) 13" xfId="12644"/>
    <cellStyle name="好_副本2 1期清单多层定稿价格(终稿)-补充说明 14_总包工程清单格式2012.12.25(1.4填写)(指标分析) 14" xfId="12645"/>
    <cellStyle name="好_副本2 1期清单多层定稿价格(终稿)-补充说明 14_总包工程清单格式2012.12.25(1.4填写)(指标分析) 15" xfId="12646"/>
    <cellStyle name="好_副本2 1期清单多层定稿价格(终稿)-补充说明 14_总包工程清单格式2012.12.25(1.4填写)(指标分析) 16" xfId="12647"/>
    <cellStyle name="好_副本2 1期清单多层定稿价格(终稿)-补充说明 14_总包工程清单格式2012.12.25(1.4填写)(指标分析) 2" xfId="12648"/>
    <cellStyle name="好_副本2 1期清单多层定稿价格(终稿)-补充说明 14_总包工程清单格式2012.12.25(1.4填写)(指标分析) 3" xfId="12649"/>
    <cellStyle name="好_副本2 1期清单多层定稿价格(终稿)-补充说明 14_总包工程清单格式2012.12.25(1.4填写)(指标分析) 4" xfId="12650"/>
    <cellStyle name="好_副本2 1期清单多层定稿价格(终稿)-补充说明 14_总包工程清单格式2012.12.25(1.4填写)(指标分析) 5" xfId="12651"/>
    <cellStyle name="好_副本2 1期清单多层定稿价格(终稿)-补充说明 14_总包工程清单格式2012.12.25(1.4填写)(指标分析) 6" xfId="12652"/>
    <cellStyle name="好_副本2 1期清单多层定稿价格(终稿)-补充说明 14_总包工程清单格式2012.12.25(1.4填写)(指标分析) 7" xfId="12653"/>
    <cellStyle name="好_副本2 1期清单多层定稿价格(终稿)-补充说明 14_总包工程清单格式2012.12.25(1.4填写)(指标分析) 8" xfId="12654"/>
    <cellStyle name="好_副本2 1期清单多层定稿价格(终稿)-补充说明 14_总包工程清单格式2012.12.25(1.4填写)(指标分析) 9" xfId="12655"/>
    <cellStyle name="好_副本2 1期清单多层定稿价格(终稿)-补充说明 14_总包工程清单格式2012.12.25(1.5土建填写)" xfId="12656"/>
    <cellStyle name="好_副本2 1期清单多层定稿价格(终稿)-补充说明 14_总包工程清单格式2012.12.25(1.5土建填写) 10" xfId="8607"/>
    <cellStyle name="好_副本2 1期清单多层定稿价格(终稿)-补充说明 14_总包工程清单格式2012.12.25(1.5土建填写) 11" xfId="8676"/>
    <cellStyle name="好_副本2 1期清单多层定稿价格(终稿)-补充说明 14_总包工程清单格式2012.12.25(1.5土建填写) 12" xfId="8680"/>
    <cellStyle name="好_副本2 1期清单多层定稿价格(终稿)-补充说明 14_总包工程清单格式2012.12.25(1.5土建填写) 13" xfId="8684"/>
    <cellStyle name="好_副本2 1期清单多层定稿价格(终稿)-补充说明 14_总包工程清单格式2012.12.25(1.5土建填写) 14" xfId="8687"/>
    <cellStyle name="好_副本2 1期清单多层定稿价格(终稿)-补充说明 14_总包工程清单格式2012.12.25(1.5土建填写) 15" xfId="8690"/>
    <cellStyle name="好_副本2 1期清单多层定稿价格(终稿)-补充说明 14_总包工程清单格式2012.12.25(1.5土建填写) 16" xfId="8881"/>
    <cellStyle name="好_副本2 1期清单多层定稿价格(终稿)-补充说明 14_总包工程清单格式2012.12.25(1.5土建填写) 2" xfId="12657"/>
    <cellStyle name="好_副本2 1期清单多层定稿价格(终稿)-补充说明 14_总包工程清单格式2012.12.25(1.5土建填写) 3" xfId="12658"/>
    <cellStyle name="好_副本2 1期清单多层定稿价格(终稿)-补充说明 14_总包工程清单格式2012.12.25(1.5土建填写) 4" xfId="12659"/>
    <cellStyle name="好_副本2 1期清单多层定稿价格(终稿)-补充说明 14_总包工程清单格式2012.12.25(1.5土建填写) 5" xfId="12660"/>
    <cellStyle name="好_副本2 1期清单多层定稿价格(终稿)-补充说明 14_总包工程清单格式2012.12.25(1.5土建填写) 6" xfId="12661"/>
    <cellStyle name="好_副本2 1期清单多层定稿价格(终稿)-补充说明 14_总包工程清单格式2012.12.25(1.5土建填写) 7" xfId="12662"/>
    <cellStyle name="好_副本2 1期清单多层定稿价格(终稿)-补充说明 14_总包工程清单格式2012.12.25(1.5土建填写) 8" xfId="12663"/>
    <cellStyle name="好_副本2 1期清单多层定稿价格(终稿)-补充说明 14_总包工程清单格式2012.12.25(1.5土建填写) 9" xfId="12664"/>
    <cellStyle name="好_副本2 1期清单多层定稿价格(终稿)-补充说明 15" xfId="7117"/>
    <cellStyle name="好_副本2 1期清单多层定稿价格(终稿)-补充说明 15 10" xfId="12665"/>
    <cellStyle name="好_副本2 1期清单多层定稿价格(终稿)-补充说明 15 11" xfId="12668"/>
    <cellStyle name="好_副本2 1期清单多层定稿价格(终稿)-补充说明 15 12" xfId="12671"/>
    <cellStyle name="好_副本2 1期清单多层定稿价格(终稿)-补充说明 15 13" xfId="12674"/>
    <cellStyle name="好_副本2 1期清单多层定稿价格(终稿)-补充说明 15 14" xfId="12677"/>
    <cellStyle name="好_副本2 1期清单多层定稿价格(终稿)-补充说明 15 15" xfId="12680"/>
    <cellStyle name="好_副本2 1期清单多层定稿价格(终稿)-补充说明 15 16" xfId="12683"/>
    <cellStyle name="好_副本2 1期清单多层定稿价格(终稿)-补充说明 15 2" xfId="7624"/>
    <cellStyle name="好_副本2 1期清单多层定稿价格(终稿)-补充说明 15 3" xfId="7627"/>
    <cellStyle name="好_副本2 1期清单多层定稿价格(终稿)-补充说明 15 4" xfId="12686"/>
    <cellStyle name="好_副本2 1期清单多层定稿价格(终稿)-补充说明 15 5" xfId="12687"/>
    <cellStyle name="好_副本2 1期清单多层定稿价格(终稿)-补充说明 15 6" xfId="12688"/>
    <cellStyle name="好_副本2 1期清单多层定稿价格(终稿)-补充说明 15 7" xfId="12689"/>
    <cellStyle name="好_副本2 1期清单多层定稿价格(终稿)-补充说明 15 8" xfId="12690"/>
    <cellStyle name="好_副本2 1期清单多层定稿价格(终稿)-补充说明 15 9" xfId="12691"/>
    <cellStyle name="好_副本2 1期清单多层定稿价格(终稿)-补充说明 15_1.7安装" xfId="12692"/>
    <cellStyle name="好_副本2 1期清单多层定稿价格(终稿)-补充说明 15_1.7安装 10" xfId="9047"/>
    <cellStyle name="好_副本2 1期清单多层定稿价格(终稿)-补充说明 15_1.7安装 11" xfId="9049"/>
    <cellStyle name="好_副本2 1期清单多层定稿价格(终稿)-补充说明 15_1.7安装 12" xfId="12694"/>
    <cellStyle name="好_副本2 1期清单多层定稿价格(终稿)-补充说明 15_1.7安装 13" xfId="12696"/>
    <cellStyle name="好_副本2 1期清单多层定稿价格(终稿)-补充说明 15_1.7安装 14" xfId="12698"/>
    <cellStyle name="好_副本2 1期清单多层定稿价格(终稿)-补充说明 15_1.7安装 15" xfId="12700"/>
    <cellStyle name="好_副本2 1期清单多层定稿价格(终稿)-补充说明 15_1.7安装 16" xfId="12702"/>
    <cellStyle name="好_副本2 1期清单多层定稿价格(终稿)-补充说明 15_1.7安装 2" xfId="12704"/>
    <cellStyle name="好_副本2 1期清单多层定稿价格(终稿)-补充说明 15_1.7安装 3" xfId="12705"/>
    <cellStyle name="好_副本2 1期清单多层定稿价格(终稿)-补充说明 15_1.7安装 4" xfId="12706"/>
    <cellStyle name="好_副本2 1期清单多层定稿价格(终稿)-补充说明 15_1.7安装 5" xfId="12707"/>
    <cellStyle name="好_副本2 1期清单多层定稿价格(终稿)-补充说明 15_1.7安装 6" xfId="12708"/>
    <cellStyle name="好_副本2 1期清单多层定稿价格(终稿)-补充说明 15_1.7安装 7" xfId="12709"/>
    <cellStyle name="好_副本2 1期清单多层定稿价格(终稿)-补充说明 15_1.7安装 8" xfId="12710"/>
    <cellStyle name="好_副本2 1期清单多层定稿价格(终稿)-补充说明 15_1.7安装 9" xfId="12711"/>
    <cellStyle name="好_副本2 1期清单多层定稿价格(终稿)-补充说明 15_总包工程清单格式2012.12.25(1.4填写)(指标分析)" xfId="12712"/>
    <cellStyle name="好_副本2 1期清单多层定稿价格(终稿)-补充说明 15_总包工程清单格式2012.12.25(1.4填写)(指标分析) 10" xfId="12713"/>
    <cellStyle name="好_副本2 1期清单多层定稿价格(终稿)-补充说明 15_总包工程清单格式2012.12.25(1.4填写)(指标分析) 11" xfId="12714"/>
    <cellStyle name="好_副本2 1期清单多层定稿价格(终稿)-补充说明 15_总包工程清单格式2012.12.25(1.4填写)(指标分析) 12" xfId="12715"/>
    <cellStyle name="好_副本2 1期清单多层定稿价格(终稿)-补充说明 15_总包工程清单格式2012.12.25(1.4填写)(指标分析) 13" xfId="12716"/>
    <cellStyle name="好_副本2 1期清单多层定稿价格(终稿)-补充说明 15_总包工程清单格式2012.12.25(1.4填写)(指标分析) 14" xfId="12717"/>
    <cellStyle name="好_副本2 1期清单多层定稿价格(终稿)-补充说明 15_总包工程清单格式2012.12.25(1.4填写)(指标分析) 15" xfId="12719"/>
    <cellStyle name="好_副本2 1期清单多层定稿价格(终稿)-补充说明 15_总包工程清单格式2012.12.25(1.4填写)(指标分析) 16" xfId="12721"/>
    <cellStyle name="好_副本2 1期清单多层定稿价格(终稿)-补充说明 15_总包工程清单格式2012.12.25(1.4填写)(指标分析) 2" xfId="12723"/>
    <cellStyle name="好_副本2 1期清单多层定稿价格(终稿)-补充说明 15_总包工程清单格式2012.12.25(1.4填写)(指标分析) 3" xfId="12724"/>
    <cellStyle name="好_副本2 1期清单多层定稿价格(终稿)-补充说明 15_总包工程清单格式2012.12.25(1.4填写)(指标分析) 4" xfId="12725"/>
    <cellStyle name="好_副本2 1期清单多层定稿价格(终稿)-补充说明 15_总包工程清单格式2012.12.25(1.4填写)(指标分析) 5" xfId="12727"/>
    <cellStyle name="好_副本2 1期清单多层定稿价格(终稿)-补充说明 15_总包工程清单格式2012.12.25(1.4填写)(指标分析) 6" xfId="12728"/>
    <cellStyle name="好_副本2 1期清单多层定稿价格(终稿)-补充说明 15_总包工程清单格式2012.12.25(1.4填写)(指标分析) 7" xfId="12729"/>
    <cellStyle name="好_副本2 1期清单多层定稿价格(终稿)-补充说明 15_总包工程清单格式2012.12.25(1.4填写)(指标分析) 8" xfId="12730"/>
    <cellStyle name="好_副本2 1期清单多层定稿价格(终稿)-补充说明 15_总包工程清单格式2012.12.25(1.4填写)(指标分析) 9" xfId="12731"/>
    <cellStyle name="好_副本2 1期清单多层定稿价格(终稿)-补充说明 15_总包工程清单格式2012.12.25(1.5土建填写)" xfId="5216"/>
    <cellStyle name="好_副本2 1期清单多层定稿价格(终稿)-补充说明 15_总包工程清单格式2012.12.25(1.5土建填写) 10" xfId="12395"/>
    <cellStyle name="好_副本2 1期清单多层定稿价格(终稿)-补充说明 15_总包工程清单格式2012.12.25(1.5土建填写) 11" xfId="12397"/>
    <cellStyle name="好_副本2 1期清单多层定稿价格(终稿)-补充说明 15_总包工程清单格式2012.12.25(1.5土建填写) 12" xfId="12399"/>
    <cellStyle name="好_副本2 1期清单多层定稿价格(终稿)-补充说明 15_总包工程清单格式2012.12.25(1.5土建填写) 13" xfId="12732"/>
    <cellStyle name="好_副本2 1期清单多层定稿价格(终稿)-补充说明 15_总包工程清单格式2012.12.25(1.5土建填写) 14" xfId="12733"/>
    <cellStyle name="好_副本2 1期清单多层定稿价格(终稿)-补充说明 15_总包工程清单格式2012.12.25(1.5土建填写) 15" xfId="12734"/>
    <cellStyle name="好_副本2 1期清单多层定稿价格(终稿)-补充说明 15_总包工程清单格式2012.12.25(1.5土建填写) 16" xfId="12735"/>
    <cellStyle name="好_副本2 1期清单多层定稿价格(终稿)-补充说明 15_总包工程清单格式2012.12.25(1.5土建填写) 2" xfId="11506"/>
    <cellStyle name="好_副本2 1期清单多层定稿价格(终稿)-补充说明 15_总包工程清单格式2012.12.25(1.5土建填写) 3" xfId="11508"/>
    <cellStyle name="好_副本2 1期清单多层定稿价格(终稿)-补充说明 15_总包工程清单格式2012.12.25(1.5土建填写) 4" xfId="11510"/>
    <cellStyle name="好_副本2 1期清单多层定稿价格(终稿)-补充说明 15_总包工程清单格式2012.12.25(1.5土建填写) 5" xfId="11512"/>
    <cellStyle name="好_副本2 1期清单多层定稿价格(终稿)-补充说明 15_总包工程清单格式2012.12.25(1.5土建填写) 6" xfId="11514"/>
    <cellStyle name="好_副本2 1期清单多层定稿价格(终稿)-补充说明 15_总包工程清单格式2012.12.25(1.5土建填写) 7" xfId="11516"/>
    <cellStyle name="好_副本2 1期清单多层定稿价格(终稿)-补充说明 15_总包工程清单格式2012.12.25(1.5土建填写) 8" xfId="11518"/>
    <cellStyle name="好_副本2 1期清单多层定稿价格(终稿)-补充说明 15_总包工程清单格式2012.12.25(1.5土建填写) 9" xfId="12736"/>
    <cellStyle name="好_副本2 1期清单多层定稿价格(终稿)-补充说明 16" xfId="12737"/>
    <cellStyle name="好_副本2 1期清单多层定稿价格(终稿)-补充说明 16 10" xfId="12739"/>
    <cellStyle name="好_副本2 1期清单多层定稿价格(终稿)-补充说明 16 11" xfId="12740"/>
    <cellStyle name="好_副本2 1期清单多层定稿价格(终稿)-补充说明 16 12" xfId="12741"/>
    <cellStyle name="好_副本2 1期清单多层定稿价格(终稿)-补充说明 16 13" xfId="12742"/>
    <cellStyle name="好_副本2 1期清单多层定稿价格(终稿)-补充说明 16 14" xfId="12743"/>
    <cellStyle name="好_副本2 1期清单多层定稿价格(终稿)-补充说明 16 15" xfId="12744"/>
    <cellStyle name="好_副本2 1期清单多层定稿价格(终稿)-补充说明 16 16" xfId="12745"/>
    <cellStyle name="好_副本2 1期清单多层定稿价格(终稿)-补充说明 16 2" xfId="7659"/>
    <cellStyle name="好_副本2 1期清单多层定稿价格(终稿)-补充说明 16 3" xfId="7662"/>
    <cellStyle name="好_副本2 1期清单多层定稿价格(终稿)-补充说明 16 4" xfId="12746"/>
    <cellStyle name="好_副本2 1期清单多层定稿价格(终稿)-补充说明 16 5" xfId="12747"/>
    <cellStyle name="好_副本2 1期清单多层定稿价格(终稿)-补充说明 16 6" xfId="12748"/>
    <cellStyle name="好_副本2 1期清单多层定稿价格(终稿)-补充说明 16 7" xfId="12749"/>
    <cellStyle name="好_副本2 1期清单多层定稿价格(终稿)-补充说明 16 8" xfId="12750"/>
    <cellStyle name="好_副本2 1期清单多层定稿价格(终稿)-补充说明 16 9" xfId="12751"/>
    <cellStyle name="好_副本2 1期清单多层定稿价格(终稿)-补充说明 16_1.7安装" xfId="12752"/>
    <cellStyle name="好_副本2 1期清单多层定稿价格(终稿)-补充说明 16_1.7安装 10" xfId="9542"/>
    <cellStyle name="好_副本2 1期清单多层定稿价格(终稿)-补充说明 16_1.7安装 11" xfId="9544"/>
    <cellStyle name="好_副本2 1期清单多层定稿价格(终稿)-补充说明 16_1.7安装 12" xfId="9546"/>
    <cellStyle name="好_副本2 1期清单多层定稿价格(终稿)-补充说明 16_1.7安装 13" xfId="9548"/>
    <cellStyle name="好_副本2 1期清单多层定稿价格(终稿)-补充说明 16_1.7安装 14" xfId="9550"/>
    <cellStyle name="好_副本2 1期清单多层定稿价格(终稿)-补充说明 16_1.7安装 15" xfId="9552"/>
    <cellStyle name="好_副本2 1期清单多层定稿价格(终稿)-补充说明 16_1.7安装 16" xfId="12753"/>
    <cellStyle name="好_副本2 1期清单多层定稿价格(终稿)-补充说明 16_1.7安装 2" xfId="12754"/>
    <cellStyle name="好_副本2 1期清单多层定稿价格(终稿)-补充说明 16_1.7安装 3" xfId="12755"/>
    <cellStyle name="好_副本2 1期清单多层定稿价格(终稿)-补充说明 16_1.7安装 4" xfId="12756"/>
    <cellStyle name="好_副本2 1期清单多层定稿价格(终稿)-补充说明 16_1.7安装 5" xfId="12757"/>
    <cellStyle name="好_副本2 1期清单多层定稿价格(终稿)-补充说明 16_1.7安装 6" xfId="12758"/>
    <cellStyle name="好_副本2 1期清单多层定稿价格(终稿)-补充说明 16_1.7安装 7" xfId="12759"/>
    <cellStyle name="好_副本2 1期清单多层定稿价格(终稿)-补充说明 16_1.7安装 8" xfId="12760"/>
    <cellStyle name="好_副本2 1期清单多层定稿价格(终稿)-补充说明 16_1.7安装 9" xfId="300"/>
    <cellStyle name="好_副本2 1期清单多层定稿价格(终稿)-补充说明 16_总包工程清单格式2012.12.25(1.4填写)(指标分析)" xfId="12761"/>
    <cellStyle name="好_副本2 1期清单多层定稿价格(终稿)-补充说明 16_总包工程清单格式2012.12.25(1.4填写)(指标分析) 10" xfId="9171"/>
    <cellStyle name="好_副本2 1期清单多层定稿价格(终稿)-补充说明 16_总包工程清单格式2012.12.25(1.4填写)(指标分析) 11" xfId="9173"/>
    <cellStyle name="好_副本2 1期清单多层定稿价格(终稿)-补充说明 16_总包工程清单格式2012.12.25(1.4填写)(指标分析) 12" xfId="9175"/>
    <cellStyle name="好_副本2 1期清单多层定稿价格(终稿)-补充说明 16_总包工程清单格式2012.12.25(1.4填写)(指标分析) 13" xfId="9177"/>
    <cellStyle name="好_副本2 1期清单多层定稿价格(终稿)-补充说明 16_总包工程清单格式2012.12.25(1.4填写)(指标分析) 14" xfId="9179"/>
    <cellStyle name="好_副本2 1期清单多层定稿价格(终稿)-补充说明 16_总包工程清单格式2012.12.25(1.4填写)(指标分析) 15" xfId="9181"/>
    <cellStyle name="好_副本2 1期清单多层定稿价格(终稿)-补充说明 16_总包工程清单格式2012.12.25(1.4填写)(指标分析) 16" xfId="12764"/>
    <cellStyle name="好_副本2 1期清单多层定稿价格(终稿)-补充说明 16_总包工程清单格式2012.12.25(1.4填写)(指标分析) 2" xfId="12765"/>
    <cellStyle name="好_副本2 1期清单多层定稿价格(终稿)-补充说明 16_总包工程清单格式2012.12.25(1.4填写)(指标分析) 3" xfId="12766"/>
    <cellStyle name="好_副本2 1期清单多层定稿价格(终稿)-补充说明 16_总包工程清单格式2012.12.25(1.4填写)(指标分析) 4" xfId="12767"/>
    <cellStyle name="好_副本2 1期清单多层定稿价格(终稿)-补充说明 16_总包工程清单格式2012.12.25(1.4填写)(指标分析) 5" xfId="8054"/>
    <cellStyle name="好_副本2 1期清单多层定稿价格(终稿)-补充说明 16_总包工程清单格式2012.12.25(1.4填写)(指标分析) 6" xfId="8057"/>
    <cellStyle name="好_副本2 1期清单多层定稿价格(终稿)-补充说明 16_总包工程清单格式2012.12.25(1.4填写)(指标分析) 7" xfId="8060"/>
    <cellStyle name="好_副本2 1期清单多层定稿价格(终稿)-补充说明 16_总包工程清单格式2012.12.25(1.4填写)(指标分析) 8" xfId="8063"/>
    <cellStyle name="好_副本2 1期清单多层定稿价格(终稿)-补充说明 16_总包工程清单格式2012.12.25(1.4填写)(指标分析) 9" xfId="2225"/>
    <cellStyle name="好_副本2 1期清单多层定稿价格(终稿)-补充说明 16_总包工程清单格式2012.12.25(1.5土建填写)" xfId="12768"/>
    <cellStyle name="好_副本2 1期清单多层定稿价格(终稿)-补充说明 16_总包工程清单格式2012.12.25(1.5土建填写) 10" xfId="12769"/>
    <cellStyle name="好_副本2 1期清单多层定稿价格(终稿)-补充说明 16_总包工程清单格式2012.12.25(1.5土建填写) 11" xfId="12770"/>
    <cellStyle name="好_副本2 1期清单多层定稿价格(终稿)-补充说明 16_总包工程清单格式2012.12.25(1.5土建填写) 12" xfId="12771"/>
    <cellStyle name="好_副本2 1期清单多层定稿价格(终稿)-补充说明 16_总包工程清单格式2012.12.25(1.5土建填写) 13" xfId="12772"/>
    <cellStyle name="好_副本2 1期清单多层定稿价格(终稿)-补充说明 16_总包工程清单格式2012.12.25(1.5土建填写) 14" xfId="12773"/>
    <cellStyle name="好_副本2 1期清单多层定稿价格(终稿)-补充说明 16_总包工程清单格式2012.12.25(1.5土建填写) 15" xfId="12774"/>
    <cellStyle name="好_副本2 1期清单多层定稿价格(终稿)-补充说明 16_总包工程清单格式2012.12.25(1.5土建填写) 16" xfId="12775"/>
    <cellStyle name="好_副本2 1期清单多层定稿价格(终稿)-补充说明 16_总包工程清单格式2012.12.25(1.5土建填写) 2" xfId="12776"/>
    <cellStyle name="好_副本2 1期清单多层定稿价格(终稿)-补充说明 16_总包工程清单格式2012.12.25(1.5土建填写) 3" xfId="12778"/>
    <cellStyle name="好_副本2 1期清单多层定稿价格(终稿)-补充说明 16_总包工程清单格式2012.12.25(1.5土建填写) 4" xfId="12779"/>
    <cellStyle name="好_副本2 1期清单多层定稿价格(终稿)-补充说明 16_总包工程清单格式2012.12.25(1.5土建填写) 5" xfId="12780"/>
    <cellStyle name="好_副本2 1期清单多层定稿价格(终稿)-补充说明 16_总包工程清单格式2012.12.25(1.5土建填写) 6" xfId="12781"/>
    <cellStyle name="好_副本2 1期清单多层定稿价格(终稿)-补充说明 16_总包工程清单格式2012.12.25(1.5土建填写) 7" xfId="12782"/>
    <cellStyle name="好_副本2 1期清单多层定稿价格(终稿)-补充说明 16_总包工程清单格式2012.12.25(1.5土建填写) 8" xfId="3172"/>
    <cellStyle name="好_副本2 1期清单多层定稿价格(终稿)-补充说明 16_总包工程清单格式2012.12.25(1.5土建填写) 9" xfId="3174"/>
    <cellStyle name="好_副本2 1期清单多层定稿价格(终稿)-补充说明 17" xfId="12783"/>
    <cellStyle name="好_副本2 1期清单多层定稿价格(终稿)-补充说明 17 10" xfId="12785"/>
    <cellStyle name="好_副本2 1期清单多层定稿价格(终稿)-补充说明 17 11" xfId="12786"/>
    <cellStyle name="好_副本2 1期清单多层定稿价格(终稿)-补充说明 17 12" xfId="12787"/>
    <cellStyle name="好_副本2 1期清单多层定稿价格(终稿)-补充说明 17 13" xfId="12788"/>
    <cellStyle name="好_副本2 1期清单多层定稿价格(终稿)-补充说明 17 14" xfId="12789"/>
    <cellStyle name="好_副本2 1期清单多层定稿价格(终稿)-补充说明 17 15" xfId="12790"/>
    <cellStyle name="好_副本2 1期清单多层定稿价格(终稿)-补充说明 17 16" xfId="12791"/>
    <cellStyle name="好_副本2 1期清单多层定稿价格(终稿)-补充说明 17 2" xfId="7685"/>
    <cellStyle name="好_副本2 1期清单多层定稿价格(终稿)-补充说明 17 3" xfId="7688"/>
    <cellStyle name="好_副本2 1期清单多层定稿价格(终稿)-补充说明 17 4" xfId="12792"/>
    <cellStyle name="好_副本2 1期清单多层定稿价格(终稿)-补充说明 17 5" xfId="12793"/>
    <cellStyle name="好_副本2 1期清单多层定稿价格(终稿)-补充说明 17 6" xfId="12794"/>
    <cellStyle name="好_副本2 1期清单多层定稿价格(终稿)-补充说明 17 7" xfId="12795"/>
    <cellStyle name="好_副本2 1期清单多层定稿价格(终稿)-补充说明 17 8" xfId="12796"/>
    <cellStyle name="好_副本2 1期清单多层定稿价格(终稿)-补充说明 17 9" xfId="12797"/>
    <cellStyle name="好_副本2 1期清单多层定稿价格(终稿)-补充说明 17_1.7安装" xfId="305"/>
    <cellStyle name="好_副本2 1期清单多层定稿价格(终稿)-补充说明 17_1.7安装 10" xfId="9618"/>
    <cellStyle name="好_副本2 1期清单多层定稿价格(终稿)-补充说明 17_1.7安装 11" xfId="9620"/>
    <cellStyle name="好_副本2 1期清单多层定稿价格(终稿)-补充说明 17_1.7安装 12" xfId="9622"/>
    <cellStyle name="好_副本2 1期清单多层定稿价格(终稿)-补充说明 17_1.7安装 13" xfId="9624"/>
    <cellStyle name="好_副本2 1期清单多层定稿价格(终稿)-补充说明 17_1.7安装 14" xfId="9627"/>
    <cellStyle name="好_副本2 1期清单多层定稿价格(终稿)-补充说明 17_1.7安装 15" xfId="9630"/>
    <cellStyle name="好_副本2 1期清单多层定稿价格(终稿)-补充说明 17_1.7安装 16" xfId="12798"/>
    <cellStyle name="好_副本2 1期清单多层定稿价格(终稿)-补充说明 17_1.7安装 2" xfId="6976"/>
    <cellStyle name="好_副本2 1期清单多层定稿价格(终稿)-补充说明 17_1.7安装 3" xfId="6978"/>
    <cellStyle name="好_副本2 1期清单多层定稿价格(终稿)-补充说明 17_1.7安装 4" xfId="6980"/>
    <cellStyle name="好_副本2 1期清单多层定稿价格(终稿)-补充说明 17_1.7安装 5" xfId="6982"/>
    <cellStyle name="好_副本2 1期清单多层定稿价格(终稿)-补充说明 17_1.7安装 6" xfId="6984"/>
    <cellStyle name="好_副本2 1期清单多层定稿价格(终稿)-补充说明 17_1.7安装 7" xfId="12800"/>
    <cellStyle name="好_副本2 1期清单多层定稿价格(终稿)-补充说明 17_1.7安装 8" xfId="12801"/>
    <cellStyle name="好_副本2 1期清单多层定稿价格(终稿)-补充说明 17_1.7安装 9" xfId="12802"/>
    <cellStyle name="好_副本2 1期清单多层定稿价格(终稿)-补充说明 17_总包工程清单格式2012.12.25(1.4填写)(指标分析)" xfId="12803"/>
    <cellStyle name="好_副本2 1期清单多层定稿价格(终稿)-补充说明 17_总包工程清单格式2012.12.25(1.4填写)(指标分析) 10" xfId="12804"/>
    <cellStyle name="好_副本2 1期清单多层定稿价格(终稿)-补充说明 17_总包工程清单格式2012.12.25(1.4填写)(指标分析) 11" xfId="12805"/>
    <cellStyle name="好_副本2 1期清单多层定稿价格(终稿)-补充说明 17_总包工程清单格式2012.12.25(1.4填写)(指标分析) 12" xfId="12806"/>
    <cellStyle name="好_副本2 1期清单多层定稿价格(终稿)-补充说明 17_总包工程清单格式2012.12.25(1.4填写)(指标分析) 13" xfId="12807"/>
    <cellStyle name="好_副本2 1期清单多层定稿价格(终稿)-补充说明 17_总包工程清单格式2012.12.25(1.4填写)(指标分析) 14" xfId="12808"/>
    <cellStyle name="好_副本2 1期清单多层定稿价格(终稿)-补充说明 17_总包工程清单格式2012.12.25(1.4填写)(指标分析) 15" xfId="12809"/>
    <cellStyle name="好_副本2 1期清单多层定稿价格(终稿)-补充说明 17_总包工程清单格式2012.12.25(1.4填写)(指标分析) 16" xfId="12810"/>
    <cellStyle name="好_副本2 1期清单多层定稿价格(终稿)-补充说明 17_总包工程清单格式2012.12.25(1.4填写)(指标分析) 2" xfId="12811"/>
    <cellStyle name="好_副本2 1期清单多层定稿价格(终稿)-补充说明 17_总包工程清单格式2012.12.25(1.4填写)(指标分析) 3" xfId="12812"/>
    <cellStyle name="好_副本2 1期清单多层定稿价格(终稿)-补充说明 17_总包工程清单格式2012.12.25(1.4填写)(指标分析) 4" xfId="12813"/>
    <cellStyle name="好_副本2 1期清单多层定稿价格(终稿)-补充说明 17_总包工程清单格式2012.12.25(1.4填写)(指标分析) 5" xfId="12814"/>
    <cellStyle name="好_副本2 1期清单多层定稿价格(终稿)-补充说明 17_总包工程清单格式2012.12.25(1.4填写)(指标分析) 6" xfId="12815"/>
    <cellStyle name="好_副本2 1期清单多层定稿价格(终稿)-补充说明 17_总包工程清单格式2012.12.25(1.4填写)(指标分析) 7" xfId="12816"/>
    <cellStyle name="好_副本2 1期清单多层定稿价格(终稿)-补充说明 17_总包工程清单格式2012.12.25(1.4填写)(指标分析) 8" xfId="12817"/>
    <cellStyle name="好_副本2 1期清单多层定稿价格(终稿)-补充说明 17_总包工程清单格式2012.12.25(1.4填写)(指标分析) 9" xfId="12818"/>
    <cellStyle name="好_副本2 1期清单多层定稿价格(终稿)-补充说明 17_总包工程清单格式2012.12.25(1.5土建填写)" xfId="6732"/>
    <cellStyle name="好_副本2 1期清单多层定稿价格(终稿)-补充说明 17_总包工程清单格式2012.12.25(1.5土建填写) 10" xfId="12819"/>
    <cellStyle name="好_副本2 1期清单多层定稿价格(终稿)-补充说明 17_总包工程清单格式2012.12.25(1.5土建填写) 11" xfId="12820"/>
    <cellStyle name="好_副本2 1期清单多层定稿价格(终稿)-补充说明 17_总包工程清单格式2012.12.25(1.5土建填写) 12" xfId="12821"/>
    <cellStyle name="好_副本2 1期清单多层定稿价格(终稿)-补充说明 17_总包工程清单格式2012.12.25(1.5土建填写) 13" xfId="12822"/>
    <cellStyle name="好_副本2 1期清单多层定稿价格(终稿)-补充说明 17_总包工程清单格式2012.12.25(1.5土建填写) 14" xfId="12823"/>
    <cellStyle name="好_副本2 1期清单多层定稿价格(终稿)-补充说明 17_总包工程清单格式2012.12.25(1.5土建填写) 15" xfId="12824"/>
    <cellStyle name="好_副本2 1期清单多层定稿价格(终稿)-补充说明 17_总包工程清单格式2012.12.25(1.5土建填写) 16" xfId="12825"/>
    <cellStyle name="好_副本2 1期清单多层定稿价格(终稿)-补充说明 17_总包工程清单格式2012.12.25(1.5土建填写) 2" xfId="12826"/>
    <cellStyle name="好_副本2 1期清单多层定稿价格(终稿)-补充说明 17_总包工程清单格式2012.12.25(1.5土建填写) 3" xfId="12827"/>
    <cellStyle name="好_副本2 1期清单多层定稿价格(终稿)-补充说明 17_总包工程清单格式2012.12.25(1.5土建填写) 4" xfId="12828"/>
    <cellStyle name="好_副本2 1期清单多层定稿价格(终稿)-补充说明 17_总包工程清单格式2012.12.25(1.5土建填写) 5" xfId="12829"/>
    <cellStyle name="好_副本2 1期清单多层定稿价格(终稿)-补充说明 17_总包工程清单格式2012.12.25(1.5土建填写) 6" xfId="12830"/>
    <cellStyle name="好_副本2 1期清单多层定稿价格(终稿)-补充说明 17_总包工程清单格式2012.12.25(1.5土建填写) 7" xfId="12831"/>
    <cellStyle name="好_副本2 1期清单多层定稿价格(终稿)-补充说明 17_总包工程清单格式2012.12.25(1.5土建填写) 8" xfId="12832"/>
    <cellStyle name="好_副本2 1期清单多层定稿价格(终稿)-补充说明 17_总包工程清单格式2012.12.25(1.5土建填写) 9" xfId="3632"/>
    <cellStyle name="好_副本2 1期清单多层定稿价格(终稿)-补充说明 18" xfId="12833"/>
    <cellStyle name="好_副本2 1期清单多层定稿价格(终稿)-补充说明 18 10" xfId="12835"/>
    <cellStyle name="好_副本2 1期清单多层定稿价格(终稿)-补充说明 18 11" xfId="12836"/>
    <cellStyle name="好_副本2 1期清单多层定稿价格(终稿)-补充说明 18 12" xfId="12837"/>
    <cellStyle name="好_副本2 1期清单多层定稿价格(终稿)-补充说明 18 13" xfId="12838"/>
    <cellStyle name="好_副本2 1期清单多层定稿价格(终稿)-补充说明 18 14" xfId="12839"/>
    <cellStyle name="好_副本2 1期清单多层定稿价格(终稿)-补充说明 18 15" xfId="12840"/>
    <cellStyle name="好_副本2 1期清单多层定稿价格(终稿)-补充说明 18 16" xfId="12841"/>
    <cellStyle name="好_副本2 1期清单多层定稿价格(终稿)-补充说明 18 2" xfId="7719"/>
    <cellStyle name="好_副本2 1期清单多层定稿价格(终稿)-补充说明 18 3" xfId="7722"/>
    <cellStyle name="好_副本2 1期清单多层定稿价格(终稿)-补充说明 18 4" xfId="12842"/>
    <cellStyle name="好_副本2 1期清单多层定稿价格(终稿)-补充说明 18 5" xfId="12843"/>
    <cellStyle name="好_副本2 1期清单多层定稿价格(终稿)-补充说明 18 6" xfId="12844"/>
    <cellStyle name="好_副本2 1期清单多层定稿价格(终稿)-补充说明 18 7" xfId="12845"/>
    <cellStyle name="好_副本2 1期清单多层定稿价格(终稿)-补充说明 18 8" xfId="12846"/>
    <cellStyle name="好_副本2 1期清单多层定稿价格(终稿)-补充说明 18 9" xfId="12847"/>
    <cellStyle name="好_副本2 1期清单多层定稿价格(终稿)-补充说明 18_1.7安装" xfId="12848"/>
    <cellStyle name="好_副本2 1期清单多层定稿价格(终稿)-补充说明 18_1.7安装 10" xfId="12849"/>
    <cellStyle name="好_副本2 1期清单多层定稿价格(终稿)-补充说明 18_1.7安装 11" xfId="12852"/>
    <cellStyle name="好_副本2 1期清单多层定稿价格(终稿)-补充说明 18_1.7安装 12" xfId="12855"/>
    <cellStyle name="好_副本2 1期清单多层定稿价格(终稿)-补充说明 18_1.7安装 13" xfId="12858"/>
    <cellStyle name="好_副本2 1期清单多层定稿价格(终稿)-补充说明 18_1.7安装 14" xfId="12862"/>
    <cellStyle name="好_副本2 1期清单多层定稿价格(终稿)-补充说明 18_1.7安装 15" xfId="12866"/>
    <cellStyle name="好_副本2 1期清单多层定稿价格(终稿)-补充说明 18_1.7安装 16" xfId="12868"/>
    <cellStyle name="好_副本2 1期清单多层定稿价格(终稿)-补充说明 18_1.7安装 2" xfId="12870"/>
    <cellStyle name="好_副本2 1期清单多层定稿价格(终稿)-补充说明 18_1.7安装 3" xfId="12872"/>
    <cellStyle name="好_副本2 1期清单多层定稿价格(终稿)-补充说明 18_1.7安装 4" xfId="12874"/>
    <cellStyle name="好_副本2 1期清单多层定稿价格(终稿)-补充说明 18_1.7安装 5" xfId="12876"/>
    <cellStyle name="好_副本2 1期清单多层定稿价格(终稿)-补充说明 18_1.7安装 6" xfId="1538"/>
    <cellStyle name="好_副本2 1期清单多层定稿价格(终稿)-补充说明 18_1.7安装 7" xfId="516"/>
    <cellStyle name="好_副本2 1期清单多层定稿价格(终稿)-补充说明 18_1.7安装 8" xfId="526"/>
    <cellStyle name="好_副本2 1期清单多层定稿价格(终稿)-补充说明 18_1.7安装 9" xfId="12878"/>
    <cellStyle name="好_副本2 1期清单多层定稿价格(终稿)-补充说明 18_总包工程清单格式2012.12.25(1.4填写)(指标分析)" xfId="11099"/>
    <cellStyle name="好_副本2 1期清单多层定稿价格(终稿)-补充说明 18_总包工程清单格式2012.12.25(1.4填写)(指标分析) 10" xfId="12879"/>
    <cellStyle name="好_副本2 1期清单多层定稿价格(终稿)-补充说明 18_总包工程清单格式2012.12.25(1.4填写)(指标分析) 11" xfId="12880"/>
    <cellStyle name="好_副本2 1期清单多层定稿价格(终稿)-补充说明 18_总包工程清单格式2012.12.25(1.4填写)(指标分析) 12" xfId="12881"/>
    <cellStyle name="好_副本2 1期清单多层定稿价格(终稿)-补充说明 18_总包工程清单格式2012.12.25(1.4填写)(指标分析) 13" xfId="12882"/>
    <cellStyle name="好_副本2 1期清单多层定稿价格(终稿)-补充说明 18_总包工程清单格式2012.12.25(1.4填写)(指标分析) 14" xfId="12883"/>
    <cellStyle name="好_副本2 1期清单多层定稿价格(终稿)-补充说明 18_总包工程清单格式2012.12.25(1.4填写)(指标分析) 15" xfId="5118"/>
    <cellStyle name="好_副本2 1期清单多层定稿价格(终稿)-补充说明 18_总包工程清单格式2012.12.25(1.4填写)(指标分析) 16" xfId="5120"/>
    <cellStyle name="好_副本2 1期清单多层定稿价格(终稿)-补充说明 18_总包工程清单格式2012.12.25(1.4填写)(指标分析) 2" xfId="12884"/>
    <cellStyle name="好_副本2 1期清单多层定稿价格(终稿)-补充说明 18_总包工程清单格式2012.12.25(1.4填写)(指标分析) 3" xfId="12885"/>
    <cellStyle name="好_副本2 1期清单多层定稿价格(终稿)-补充说明 18_总包工程清单格式2012.12.25(1.4填写)(指标分析) 4" xfId="2151"/>
    <cellStyle name="好_副本2 1期清单多层定稿价格(终稿)-补充说明 18_总包工程清单格式2012.12.25(1.4填写)(指标分析) 5" xfId="2157"/>
    <cellStyle name="好_副本2 1期清单多层定稿价格(终稿)-补充说明 18_总包工程清单格式2012.12.25(1.4填写)(指标分析) 6" xfId="2162"/>
    <cellStyle name="好_副本2 1期清单多层定稿价格(终稿)-补充说明 18_总包工程清单格式2012.12.25(1.4填写)(指标分析) 7" xfId="12887"/>
    <cellStyle name="好_副本2 1期清单多层定稿价格(终稿)-补充说明 18_总包工程清单格式2012.12.25(1.4填写)(指标分析) 8" xfId="12889"/>
    <cellStyle name="好_副本2 1期清单多层定稿价格(终稿)-补充说明 18_总包工程清单格式2012.12.25(1.4填写)(指标分析) 9" xfId="12891"/>
    <cellStyle name="好_副本2 1期清单多层定稿价格(终稿)-补充说明 18_总包工程清单格式2012.12.25(1.5土建填写)" xfId="12893"/>
    <cellStyle name="好_副本2 1期清单多层定稿价格(终稿)-补充说明 18_总包工程清单格式2012.12.25(1.5土建填写) 10" xfId="12894"/>
    <cellStyle name="好_副本2 1期清单多层定稿价格(终稿)-补充说明 18_总包工程清单格式2012.12.25(1.5土建填写) 11" xfId="12895"/>
    <cellStyle name="好_副本2 1期清单多层定稿价格(终稿)-补充说明 18_总包工程清单格式2012.12.25(1.5土建填写) 12" xfId="12896"/>
    <cellStyle name="好_副本2 1期清单多层定稿价格(终稿)-补充说明 18_总包工程清单格式2012.12.25(1.5土建填写) 13" xfId="12897"/>
    <cellStyle name="好_副本2 1期清单多层定稿价格(终稿)-补充说明 18_总包工程清单格式2012.12.25(1.5土建填写) 14" xfId="12898"/>
    <cellStyle name="好_副本2 1期清单多层定稿价格(终稿)-补充说明 18_总包工程清单格式2012.12.25(1.5土建填写) 15" xfId="12899"/>
    <cellStyle name="好_副本2 1期清单多层定稿价格(终稿)-补充说明 18_总包工程清单格式2012.12.25(1.5土建填写) 16" xfId="12900"/>
    <cellStyle name="好_副本2 1期清单多层定稿价格(终稿)-补充说明 18_总包工程清单格式2012.12.25(1.5土建填写) 2" xfId="12901"/>
    <cellStyle name="好_副本2 1期清单多层定稿价格(终稿)-补充说明 18_总包工程清单格式2012.12.25(1.5土建填写) 3" xfId="12903"/>
    <cellStyle name="好_副本2 1期清单多层定稿价格(终稿)-补充说明 18_总包工程清单格式2012.12.25(1.5土建填写) 4" xfId="12905"/>
    <cellStyle name="好_副本2 1期清单多层定稿价格(终稿)-补充说明 18_总包工程清单格式2012.12.25(1.5土建填写) 5" xfId="12907"/>
    <cellStyle name="好_副本2 1期清单多层定稿价格(终稿)-补充说明 18_总包工程清单格式2012.12.25(1.5土建填写) 6" xfId="12909"/>
    <cellStyle name="好_副本2 1期清单多层定稿价格(终稿)-补充说明 18_总包工程清单格式2012.12.25(1.5土建填写) 7" xfId="12910"/>
    <cellStyle name="好_副本2 1期清单多层定稿价格(终稿)-补充说明 18_总包工程清单格式2012.12.25(1.5土建填写) 8" xfId="12911"/>
    <cellStyle name="好_副本2 1期清单多层定稿价格(终稿)-补充说明 18_总包工程清单格式2012.12.25(1.5土建填写) 9" xfId="12912"/>
    <cellStyle name="好_副本2 1期清单多层定稿价格(终稿)-补充说明 19" xfId="12913"/>
    <cellStyle name="好_副本2 1期清单多层定稿价格(终稿)-补充说明 19 10" xfId="12915"/>
    <cellStyle name="好_副本2 1期清单多层定稿价格(终稿)-补充说明 19 11" xfId="12916"/>
    <cellStyle name="好_副本2 1期清单多层定稿价格(终稿)-补充说明 19 12" xfId="12917"/>
    <cellStyle name="好_副本2 1期清单多层定稿价格(终稿)-补充说明 19 13" xfId="12918"/>
    <cellStyle name="好_副本2 1期清单多层定稿价格(终稿)-补充说明 19 14" xfId="12919"/>
    <cellStyle name="好_副本2 1期清单多层定稿价格(终稿)-补充说明 19 15" xfId="12920"/>
    <cellStyle name="好_副本2 1期清单多层定稿价格(终稿)-补充说明 19 16" xfId="12921"/>
    <cellStyle name="好_副本2 1期清单多层定稿价格(终稿)-补充说明 19 2" xfId="1971"/>
    <cellStyle name="好_副本2 1期清单多层定稿价格(终稿)-补充说明 19 3" xfId="1976"/>
    <cellStyle name="好_副本2 1期清单多层定稿价格(终稿)-补充说明 19 4" xfId="12922"/>
    <cellStyle name="好_副本2 1期清单多层定稿价格(终稿)-补充说明 19 5" xfId="12924"/>
    <cellStyle name="好_副本2 1期清单多层定稿价格(终稿)-补充说明 19 6" xfId="12926"/>
    <cellStyle name="好_副本2 1期清单多层定稿价格(终稿)-补充说明 19 7" xfId="8939"/>
    <cellStyle name="好_副本2 1期清单多层定稿价格(终稿)-补充说明 19 8" xfId="8943"/>
    <cellStyle name="好_副本2 1期清单多层定稿价格(终稿)-补充说明 19 9" xfId="8945"/>
    <cellStyle name="好_副本2 1期清单多层定稿价格(终稿)-补充说明 19_1.7安装" xfId="12928"/>
    <cellStyle name="好_副本2 1期清单多层定稿价格(终稿)-补充说明 19_1.7安装 10" xfId="9140"/>
    <cellStyle name="好_副本2 1期清单多层定稿价格(终稿)-补充说明 19_1.7安装 11" xfId="9142"/>
    <cellStyle name="好_副本2 1期清单多层定稿价格(终稿)-补充说明 19_1.7安装 12" xfId="3953"/>
    <cellStyle name="好_副本2 1期清单多层定稿价格(终稿)-补充说明 19_1.7安装 13" xfId="3957"/>
    <cellStyle name="好_副本2 1期清单多层定稿价格(终稿)-补充说明 19_1.7安装 14" xfId="3962"/>
    <cellStyle name="好_副本2 1期清单多层定稿价格(终稿)-补充说明 19_1.7安装 15" xfId="10985"/>
    <cellStyle name="好_副本2 1期清单多层定稿价格(终稿)-补充说明 19_1.7安装 16" xfId="10987"/>
    <cellStyle name="好_副本2 1期清单多层定稿价格(终稿)-补充说明 19_1.7安装 2" xfId="12930"/>
    <cellStyle name="好_副本2 1期清单多层定稿价格(终稿)-补充说明 19_1.7安装 3" xfId="12931"/>
    <cellStyle name="好_副本2 1期清单多层定稿价格(终稿)-补充说明 19_1.7安装 4" xfId="12932"/>
    <cellStyle name="好_副本2 1期清单多层定稿价格(终稿)-补充说明 19_1.7安装 5" xfId="3289"/>
    <cellStyle name="好_副本2 1期清单多层定稿价格(终稿)-补充说明 19_1.7安装 6" xfId="3294"/>
    <cellStyle name="好_副本2 1期清单多层定稿价格(终稿)-补充说明 19_1.7安装 7" xfId="5435"/>
    <cellStyle name="好_副本2 1期清单多层定稿价格(终稿)-补充说明 19_1.7安装 8" xfId="12933"/>
    <cellStyle name="好_副本2 1期清单多层定稿价格(终稿)-补充说明 19_1.7安装 9" xfId="12934"/>
    <cellStyle name="好_副本2 1期清单多层定稿价格(终稿)-补充说明 19_总包工程清单格式2012.12.25(1.4填写)(指标分析)" xfId="12726"/>
    <cellStyle name="好_副本2 1期清单多层定稿价格(终稿)-补充说明 19_总包工程清单格式2012.12.25(1.4填写)(指标分析) 10" xfId="12935"/>
    <cellStyle name="好_副本2 1期清单多层定稿价格(终稿)-补充说明 19_总包工程清单格式2012.12.25(1.4填写)(指标分析) 11" xfId="12936"/>
    <cellStyle name="好_副本2 1期清单多层定稿价格(终稿)-补充说明 19_总包工程清单格式2012.12.25(1.4填写)(指标分析) 12" xfId="12937"/>
    <cellStyle name="好_副本2 1期清单多层定稿价格(终稿)-补充说明 19_总包工程清单格式2012.12.25(1.4填写)(指标分析) 13" xfId="12938"/>
    <cellStyle name="好_副本2 1期清单多层定稿价格(终稿)-补充说明 19_总包工程清单格式2012.12.25(1.4填写)(指标分析) 14" xfId="12939"/>
    <cellStyle name="好_副本2 1期清单多层定稿价格(终稿)-补充说明 19_总包工程清单格式2012.12.25(1.4填写)(指标分析) 15" xfId="5171"/>
    <cellStyle name="好_副本2 1期清单多层定稿价格(终稿)-补充说明 19_总包工程清单格式2012.12.25(1.4填写)(指标分析) 16" xfId="420"/>
    <cellStyle name="好_副本2 1期清单多层定稿价格(终稿)-补充说明 19_总包工程清单格式2012.12.25(1.4填写)(指标分析) 2" xfId="12940"/>
    <cellStyle name="好_副本2 1期清单多层定稿价格(终稿)-补充说明 19_总包工程清单格式2012.12.25(1.4填写)(指标分析) 3" xfId="12941"/>
    <cellStyle name="好_副本2 1期清单多层定稿价格(终稿)-补充说明 19_总包工程清单格式2012.12.25(1.4填写)(指标分析) 4" xfId="12942"/>
    <cellStyle name="好_副本2 1期清单多层定稿价格(终稿)-补充说明 19_总包工程清单格式2012.12.25(1.4填写)(指标分析) 5" xfId="12943"/>
    <cellStyle name="好_副本2 1期清单多层定稿价格(终稿)-补充说明 19_总包工程清单格式2012.12.25(1.4填写)(指标分析) 6" xfId="12944"/>
    <cellStyle name="好_副本2 1期清单多层定稿价格(终稿)-补充说明 19_总包工程清单格式2012.12.25(1.4填写)(指标分析) 7" xfId="12945"/>
    <cellStyle name="好_副本2 1期清单多层定稿价格(终稿)-补充说明 19_总包工程清单格式2012.12.25(1.4填写)(指标分析) 8" xfId="12946"/>
    <cellStyle name="好_副本2 1期清单多层定稿价格(终稿)-补充说明 19_总包工程清单格式2012.12.25(1.4填写)(指标分析) 9" xfId="12947"/>
    <cellStyle name="好_副本2 1期清单多层定稿价格(终稿)-补充说明 19_总包工程清单格式2012.12.25(1.5土建填写)" xfId="12948"/>
    <cellStyle name="好_副本2 1期清单多层定稿价格(终稿)-补充说明 19_总包工程清单格式2012.12.25(1.5土建填写) 10" xfId="12949"/>
    <cellStyle name="好_副本2 1期清单多层定稿价格(终稿)-补充说明 19_总包工程清单格式2012.12.25(1.5土建填写) 11" xfId="12950"/>
    <cellStyle name="好_副本2 1期清单多层定稿价格(终稿)-补充说明 19_总包工程清单格式2012.12.25(1.5土建填写) 12" xfId="12951"/>
    <cellStyle name="好_副本2 1期清单多层定稿价格(终稿)-补充说明 19_总包工程清单格式2012.12.25(1.5土建填写) 13" xfId="12952"/>
    <cellStyle name="好_副本2 1期清单多层定稿价格(终稿)-补充说明 19_总包工程清单格式2012.12.25(1.5土建填写) 14" xfId="12953"/>
    <cellStyle name="好_副本2 1期清单多层定稿价格(终稿)-补充说明 19_总包工程清单格式2012.12.25(1.5土建填写) 15" xfId="12954"/>
    <cellStyle name="好_副本2 1期清单多层定稿价格(终稿)-补充说明 19_总包工程清单格式2012.12.25(1.5土建填写) 16" xfId="12955"/>
    <cellStyle name="好_副本2 1期清单多层定稿价格(终稿)-补充说明 19_总包工程清单格式2012.12.25(1.5土建填写) 2" xfId="2759"/>
    <cellStyle name="好_副本2 1期清单多层定稿价格(终稿)-补充说明 19_总包工程清单格式2012.12.25(1.5土建填写) 3" xfId="2762"/>
    <cellStyle name="好_副本2 1期清单多层定稿价格(终稿)-补充说明 19_总包工程清单格式2012.12.25(1.5土建填写) 4" xfId="2285"/>
    <cellStyle name="好_副本2 1期清单多层定稿价格(终稿)-补充说明 19_总包工程清单格式2012.12.25(1.5土建填写) 5" xfId="2287"/>
    <cellStyle name="好_副本2 1期清单多层定稿价格(终稿)-补充说明 19_总包工程清单格式2012.12.25(1.5土建填写) 6" xfId="76"/>
    <cellStyle name="好_副本2 1期清单多层定稿价格(终稿)-补充说明 19_总包工程清单格式2012.12.25(1.5土建填写) 7" xfId="12956"/>
    <cellStyle name="好_副本2 1期清单多层定稿价格(终稿)-补充说明 19_总包工程清单格式2012.12.25(1.5土建填写) 8" xfId="12957"/>
    <cellStyle name="好_副本2 1期清单多层定稿价格(终稿)-补充说明 19_总包工程清单格式2012.12.25(1.5土建填写) 9" xfId="12958"/>
    <cellStyle name="好_副本2 1期清单多层定稿价格(终稿)-补充说明 2" xfId="9731"/>
    <cellStyle name="好_副本2 1期清单多层定稿价格(终稿)-补充说明 2 10" xfId="12959"/>
    <cellStyle name="好_副本2 1期清单多层定稿价格(终稿)-补充说明 2 11" xfId="12960"/>
    <cellStyle name="好_副本2 1期清单多层定稿价格(终稿)-补充说明 2 12" xfId="12961"/>
    <cellStyle name="好_副本2 1期清单多层定稿价格(终稿)-补充说明 2 13" xfId="12962"/>
    <cellStyle name="好_副本2 1期清单多层定稿价格(终稿)-补充说明 2 14" xfId="12963"/>
    <cellStyle name="好_副本2 1期清单多层定稿价格(终稿)-补充说明 2 15" xfId="12964"/>
    <cellStyle name="好_副本2 1期清单多层定稿价格(终稿)-补充说明 2 16" xfId="12965"/>
    <cellStyle name="好_副本2 1期清单多层定稿价格(终稿)-补充说明 2 17" xfId="12966"/>
    <cellStyle name="好_副本2 1期清单多层定稿价格(终稿)-补充说明 2 2" xfId="11685"/>
    <cellStyle name="好_副本2 1期清单多层定稿价格(终稿)-补充说明 2 2 10" xfId="12967"/>
    <cellStyle name="好_副本2 1期清单多层定稿价格(终稿)-补充说明 2 2 11" xfId="12968"/>
    <cellStyle name="好_副本2 1期清单多层定稿价格(终稿)-补充说明 2 2 12" xfId="12969"/>
    <cellStyle name="好_副本2 1期清单多层定稿价格(终稿)-补充说明 2 2 13" xfId="12970"/>
    <cellStyle name="好_副本2 1期清单多层定稿价格(终稿)-补充说明 2 2 14" xfId="12693"/>
    <cellStyle name="好_副本2 1期清单多层定稿价格(终稿)-补充说明 2 2 15" xfId="12971"/>
    <cellStyle name="好_副本2 1期清单多层定稿价格(终稿)-补充说明 2 2 16" xfId="12972"/>
    <cellStyle name="好_副本2 1期清单多层定稿价格(终稿)-补充说明 2 2 2" xfId="2499"/>
    <cellStyle name="好_副本2 1期清单多层定稿价格(终稿)-补充说明 2 2 3" xfId="2504"/>
    <cellStyle name="好_副本2 1期清单多层定稿价格(终稿)-补充说明 2 2 4" xfId="12973"/>
    <cellStyle name="好_副本2 1期清单多层定稿价格(终稿)-补充说明 2 2 5" xfId="12974"/>
    <cellStyle name="好_副本2 1期清单多层定稿价格(终稿)-补充说明 2 2 6" xfId="12975"/>
    <cellStyle name="好_副本2 1期清单多层定稿价格(终稿)-补充说明 2 2 7" xfId="12976"/>
    <cellStyle name="好_副本2 1期清单多层定稿价格(终稿)-补充说明 2 2 8" xfId="12373"/>
    <cellStyle name="好_副本2 1期清单多层定稿价格(终稿)-补充说明 2 2 9" xfId="12375"/>
    <cellStyle name="好_副本2 1期清单多层定稿价格(终稿)-补充说明 2 2_1.7安装" xfId="12977"/>
    <cellStyle name="好_副本2 1期清单多层定稿价格(终稿)-补充说明 2 2_1.7安装 10" xfId="7271"/>
    <cellStyle name="好_副本2 1期清单多层定稿价格(终稿)-补充说明 2 2_1.7安装 11" xfId="7274"/>
    <cellStyle name="好_副本2 1期清单多层定稿价格(终稿)-补充说明 2 2_1.7安装 12" xfId="7277"/>
    <cellStyle name="好_副本2 1期清单多层定稿价格(终稿)-补充说明 2 2_1.7安装 13" xfId="7280"/>
    <cellStyle name="好_副本2 1期清单多层定稿价格(终稿)-补充说明 2 2_1.7安装 14" xfId="7283"/>
    <cellStyle name="好_副本2 1期清单多层定稿价格(终稿)-补充说明 2 2_1.7安装 15" xfId="7286"/>
    <cellStyle name="好_副本2 1期清单多层定稿价格(终稿)-补充说明 2 2_1.7安装 16" xfId="12978"/>
    <cellStyle name="好_副本2 1期清单多层定稿价格(终稿)-补充说明 2 2_1.7安装 2" xfId="12979"/>
    <cellStyle name="好_副本2 1期清单多层定稿价格(终稿)-补充说明 2 2_1.7安装 3" xfId="12980"/>
    <cellStyle name="好_副本2 1期清单多层定稿价格(终稿)-补充说明 2 2_1.7安装 4" xfId="12981"/>
    <cellStyle name="好_副本2 1期清单多层定稿价格(终稿)-补充说明 2 2_1.7安装 5" xfId="12982"/>
    <cellStyle name="好_副本2 1期清单多层定稿价格(终稿)-补充说明 2 2_1.7安装 6" xfId="12983"/>
    <cellStyle name="好_副本2 1期清单多层定稿价格(终稿)-补充说明 2 2_1.7安装 7" xfId="12984"/>
    <cellStyle name="好_副本2 1期清单多层定稿价格(终稿)-补充说明 2 2_1.7安装 8" xfId="12985"/>
    <cellStyle name="好_副本2 1期清单多层定稿价格(终稿)-补充说明 2 2_1.7安装 9" xfId="12986"/>
    <cellStyle name="好_副本2 1期清单多层定稿价格(终稿)-补充说明 2 2_总包工程清单格式2012.12.25(1.4填写)(指标分析)" xfId="12988"/>
    <cellStyle name="好_副本2 1期清单多层定稿价格(终稿)-补充说明 2 2_总包工程清单格式2012.12.25(1.4填写)(指标分析) 10" xfId="6652"/>
    <cellStyle name="好_副本2 1期清单多层定稿价格(终稿)-补充说明 2 2_总包工程清单格式2012.12.25(1.4填写)(指标分析) 11" xfId="6655"/>
    <cellStyle name="好_副本2 1期清单多层定稿价格(终稿)-补充说明 2 2_总包工程清单格式2012.12.25(1.4填写)(指标分析) 12" xfId="6658"/>
    <cellStyle name="好_副本2 1期清单多层定稿价格(终稿)-补充说明 2 2_总包工程清单格式2012.12.25(1.4填写)(指标分析) 13" xfId="6674"/>
    <cellStyle name="好_副本2 1期清单多层定稿价格(终稿)-补充说明 2 2_总包工程清单格式2012.12.25(1.4填写)(指标分析) 14" xfId="6676"/>
    <cellStyle name="好_副本2 1期清单多层定稿价格(终稿)-补充说明 2 2_总包工程清单格式2012.12.25(1.4填写)(指标分析) 15" xfId="12989"/>
    <cellStyle name="好_副本2 1期清单多层定稿价格(终稿)-补充说明 2 2_总包工程清单格式2012.12.25(1.4填写)(指标分析) 16" xfId="12990"/>
    <cellStyle name="好_副本2 1期清单多层定稿价格(终稿)-补充说明 2 2_总包工程清单格式2012.12.25(1.4填写)(指标分析) 2" xfId="11930"/>
    <cellStyle name="好_副本2 1期清单多层定稿价格(终稿)-补充说明 2 2_总包工程清单格式2012.12.25(1.4填写)(指标分析) 3" xfId="11932"/>
    <cellStyle name="好_副本2 1期清单多层定稿价格(终稿)-补充说明 2 2_总包工程清单格式2012.12.25(1.4填写)(指标分析) 4" xfId="12991"/>
    <cellStyle name="好_副本2 1期清单多层定稿价格(终稿)-补充说明 2 2_总包工程清单格式2012.12.25(1.4填写)(指标分析) 5" xfId="12992"/>
    <cellStyle name="好_副本2 1期清单多层定稿价格(终稿)-补充说明 2 2_总包工程清单格式2012.12.25(1.4填写)(指标分析) 6" xfId="12993"/>
    <cellStyle name="好_副本2 1期清单多层定稿价格(终稿)-补充说明 2 2_总包工程清单格式2012.12.25(1.4填写)(指标分析) 7" xfId="12994"/>
    <cellStyle name="好_副本2 1期清单多层定稿价格(终稿)-补充说明 2 2_总包工程清单格式2012.12.25(1.4填写)(指标分析) 8" xfId="12995"/>
    <cellStyle name="好_副本2 1期清单多层定稿价格(终稿)-补充说明 2 2_总包工程清单格式2012.12.25(1.4填写)(指标分析) 9" xfId="12996"/>
    <cellStyle name="好_副本2 1期清单多层定稿价格(终稿)-补充说明 2 2_总包工程清单格式2012.12.25(1.5土建填写)" xfId="12997"/>
    <cellStyle name="好_副本2 1期清单多层定稿价格(终稿)-补充说明 2 2_总包工程清单格式2012.12.25(1.5土建填写) 10" xfId="12998"/>
    <cellStyle name="好_副本2 1期清单多层定稿价格(终稿)-补充说明 2 2_总包工程清单格式2012.12.25(1.5土建填写) 11" xfId="13000"/>
    <cellStyle name="好_副本2 1期清单多层定稿价格(终稿)-补充说明 2 2_总包工程清单格式2012.12.25(1.5土建填写) 12" xfId="13002"/>
    <cellStyle name="好_副本2 1期清单多层定稿价格(终稿)-补充说明 2 2_总包工程清单格式2012.12.25(1.5土建填写) 13" xfId="13004"/>
    <cellStyle name="好_副本2 1期清单多层定稿价格(终稿)-补充说明 2 2_总包工程清单格式2012.12.25(1.5土建填写) 14" xfId="13006"/>
    <cellStyle name="好_副本2 1期清单多层定稿价格(终稿)-补充说明 2 2_总包工程清单格式2012.12.25(1.5土建填写) 15" xfId="13008"/>
    <cellStyle name="好_副本2 1期清单多层定稿价格(终稿)-补充说明 2 2_总包工程清单格式2012.12.25(1.5土建填写) 16" xfId="13010"/>
    <cellStyle name="好_副本2 1期清单多层定稿价格(终稿)-补充说明 2 2_总包工程清单格式2012.12.25(1.5土建填写) 2" xfId="13012"/>
    <cellStyle name="好_副本2 1期清单多层定稿价格(终稿)-补充说明 2 2_总包工程清单格式2012.12.25(1.5土建填写) 3" xfId="13013"/>
    <cellStyle name="好_副本2 1期清单多层定稿价格(终稿)-补充说明 2 2_总包工程清单格式2012.12.25(1.5土建填写) 4" xfId="13014"/>
    <cellStyle name="好_副本2 1期清单多层定稿价格(终稿)-补充说明 2 2_总包工程清单格式2012.12.25(1.5土建填写) 5" xfId="13015"/>
    <cellStyle name="好_副本2 1期清单多层定稿价格(终稿)-补充说明 2 2_总包工程清单格式2012.12.25(1.5土建填写) 6" xfId="13016"/>
    <cellStyle name="好_副本2 1期清单多层定稿价格(终稿)-补充说明 2 2_总包工程清单格式2012.12.25(1.5土建填写) 7" xfId="13017"/>
    <cellStyle name="好_副本2 1期清单多层定稿价格(终稿)-补充说明 2 2_总包工程清单格式2012.12.25(1.5土建填写) 8" xfId="13018"/>
    <cellStyle name="好_副本2 1期清单多层定稿价格(终稿)-补充说明 2 2_总包工程清单格式2012.12.25(1.5土建填写) 9" xfId="13019"/>
    <cellStyle name="好_副本2 1期清单多层定稿价格(终稿)-补充说明 2 3" xfId="11687"/>
    <cellStyle name="好_副本2 1期清单多层定稿价格(终稿)-补充说明 2 4" xfId="3008"/>
    <cellStyle name="好_副本2 1期清单多层定稿价格(终稿)-补充说明 2 5" xfId="2460"/>
    <cellStyle name="好_副本2 1期清单多层定稿价格(终稿)-补充说明 2 6" xfId="2466"/>
    <cellStyle name="好_副本2 1期清单多层定稿价格(终稿)-补充说明 2 7" xfId="13020"/>
    <cellStyle name="好_副本2 1期清单多层定稿价格(终稿)-补充说明 2 8" xfId="13021"/>
    <cellStyle name="好_副本2 1期清单多层定稿价格(终稿)-补充说明 2 9" xfId="13022"/>
    <cellStyle name="好_副本2 1期清单多层定稿价格(终稿)-补充说明 2_1.7安装" xfId="13023"/>
    <cellStyle name="好_副本2 1期清单多层定稿价格(终稿)-补充说明 2_1.7安装 10" xfId="13024"/>
    <cellStyle name="好_副本2 1期清单多层定稿价格(终稿)-补充说明 2_1.7安装 11" xfId="13025"/>
    <cellStyle name="好_副本2 1期清单多层定稿价格(终稿)-补充说明 2_1.7安装 12" xfId="13026"/>
    <cellStyle name="好_副本2 1期清单多层定稿价格(终稿)-补充说明 2_1.7安装 13" xfId="13027"/>
    <cellStyle name="好_副本2 1期清单多层定稿价格(终稿)-补充说明 2_1.7安装 14" xfId="13028"/>
    <cellStyle name="好_副本2 1期清单多层定稿价格(终稿)-补充说明 2_1.7安装 15" xfId="13029"/>
    <cellStyle name="好_副本2 1期清单多层定稿价格(终稿)-补充说明 2_1.7安装 16" xfId="13030"/>
    <cellStyle name="好_副本2 1期清单多层定稿价格(终稿)-补充说明 2_1.7安装 2" xfId="13031"/>
    <cellStyle name="好_副本2 1期清单多层定稿价格(终稿)-补充说明 2_1.7安装 3" xfId="13032"/>
    <cellStyle name="好_副本2 1期清单多层定稿价格(终稿)-补充说明 2_1.7安装 4" xfId="13033"/>
    <cellStyle name="好_副本2 1期清单多层定稿价格(终稿)-补充说明 2_1.7安装 5" xfId="13034"/>
    <cellStyle name="好_副本2 1期清单多层定稿价格(终稿)-补充说明 2_1.7安装 6" xfId="13035"/>
    <cellStyle name="好_副本2 1期清单多层定稿价格(终稿)-补充说明 2_1.7安装 7" xfId="13036"/>
    <cellStyle name="好_副本2 1期清单多层定稿价格(终稿)-补充说明 2_1.7安装 8" xfId="13037"/>
    <cellStyle name="好_副本2 1期清单多层定稿价格(终稿)-补充说明 2_1.7安装 9" xfId="13038"/>
    <cellStyle name="好_副本2 1期清单多层定稿价格(终稿)-补充说明 2_总包工程清单格式2012.12.25(1.4填写)(指标分析)" xfId="13040"/>
    <cellStyle name="好_副本2 1期清单多层定稿价格(终稿)-补充说明 2_总包工程清单格式2012.12.25(1.4填写)(指标分析) 10" xfId="13041"/>
    <cellStyle name="好_副本2 1期清单多层定稿价格(终稿)-补充说明 2_总包工程清单格式2012.12.25(1.4填写)(指标分析) 11" xfId="13042"/>
    <cellStyle name="好_副本2 1期清单多层定稿价格(终稿)-补充说明 2_总包工程清单格式2012.12.25(1.4填写)(指标分析) 12" xfId="13044"/>
    <cellStyle name="好_副本2 1期清单多层定稿价格(终稿)-补充说明 2_总包工程清单格式2012.12.25(1.4填写)(指标分析) 13" xfId="13046"/>
    <cellStyle name="好_副本2 1期清单多层定稿价格(终稿)-补充说明 2_总包工程清单格式2012.12.25(1.4填写)(指标分析) 14" xfId="13048"/>
    <cellStyle name="好_副本2 1期清单多层定稿价格(终稿)-补充说明 2_总包工程清单格式2012.12.25(1.4填写)(指标分析) 15" xfId="13050"/>
    <cellStyle name="好_副本2 1期清单多层定稿价格(终稿)-补充说明 2_总包工程清单格式2012.12.25(1.4填写)(指标分析) 16" xfId="13052"/>
    <cellStyle name="好_副本2 1期清单多层定稿价格(终稿)-补充说明 2_总包工程清单格式2012.12.25(1.4填写)(指标分析) 2" xfId="13054"/>
    <cellStyle name="好_副本2 1期清单多层定稿价格(终稿)-补充说明 2_总包工程清单格式2012.12.25(1.4填写)(指标分析) 3" xfId="13055"/>
    <cellStyle name="好_副本2 1期清单多层定稿价格(终稿)-补充说明 2_总包工程清单格式2012.12.25(1.4填写)(指标分析) 4" xfId="13056"/>
    <cellStyle name="好_副本2 1期清单多层定稿价格(终稿)-补充说明 2_总包工程清单格式2012.12.25(1.4填写)(指标分析) 5" xfId="13057"/>
    <cellStyle name="好_副本2 1期清单多层定稿价格(终稿)-补充说明 2_总包工程清单格式2012.12.25(1.4填写)(指标分析) 6" xfId="13058"/>
    <cellStyle name="好_副本2 1期清单多层定稿价格(终稿)-补充说明 2_总包工程清单格式2012.12.25(1.4填写)(指标分析) 7" xfId="2496"/>
    <cellStyle name="好_副本2 1期清单多层定稿价格(终稿)-补充说明 2_总包工程清单格式2012.12.25(1.4填写)(指标分析) 8" xfId="2498"/>
    <cellStyle name="好_副本2 1期清单多层定稿价格(终稿)-补充说明 2_总包工程清单格式2012.12.25(1.4填写)(指标分析) 9" xfId="2503"/>
    <cellStyle name="好_副本2 1期清单多层定稿价格(终稿)-补充说明 2_总包工程清单格式2012.12.25(1.5土建填写)" xfId="13059"/>
    <cellStyle name="好_副本2 1期清单多层定稿价格(终稿)-补充说明 2_总包工程清单格式2012.12.25(1.5土建填写) 10" xfId="13060"/>
    <cellStyle name="好_副本2 1期清单多层定稿价格(终稿)-补充说明 2_总包工程清单格式2012.12.25(1.5土建填写) 11" xfId="13061"/>
    <cellStyle name="好_副本2 1期清单多层定稿价格(终稿)-补充说明 2_总包工程清单格式2012.12.25(1.5土建填写) 12" xfId="13062"/>
    <cellStyle name="好_副本2 1期清单多层定稿价格(终稿)-补充说明 2_总包工程清单格式2012.12.25(1.5土建填写) 13" xfId="13063"/>
    <cellStyle name="好_副本2 1期清单多层定稿价格(终稿)-补充说明 2_总包工程清单格式2012.12.25(1.5土建填写) 14" xfId="13064"/>
    <cellStyle name="好_副本2 1期清单多层定稿价格(终稿)-补充说明 2_总包工程清单格式2012.12.25(1.5土建填写) 15" xfId="6758"/>
    <cellStyle name="好_副本2 1期清单多层定稿价格(终稿)-补充说明 2_总包工程清单格式2012.12.25(1.5土建填写) 16" xfId="6760"/>
    <cellStyle name="好_副本2 1期清单多层定稿价格(终稿)-补充说明 2_总包工程清单格式2012.12.25(1.5土建填写) 2" xfId="13065"/>
    <cellStyle name="好_副本2 1期清单多层定稿价格(终稿)-补充说明 2_总包工程清单格式2012.12.25(1.5土建填写) 3" xfId="6767"/>
    <cellStyle name="好_副本2 1期清单多层定稿价格(终稿)-补充说明 2_总包工程清单格式2012.12.25(1.5土建填写) 4" xfId="6769"/>
    <cellStyle name="好_副本2 1期清单多层定稿价格(终稿)-补充说明 2_总包工程清单格式2012.12.25(1.5土建填写) 5" xfId="6771"/>
    <cellStyle name="好_副本2 1期清单多层定稿价格(终稿)-补充说明 2_总包工程清单格式2012.12.25(1.5土建填写) 6" xfId="6773"/>
    <cellStyle name="好_副本2 1期清单多层定稿价格(终稿)-补充说明 2_总包工程清单格式2012.12.25(1.5土建填写) 7" xfId="6775"/>
    <cellStyle name="好_副本2 1期清单多层定稿价格(终稿)-补充说明 2_总包工程清单格式2012.12.25(1.5土建填写) 8" xfId="6777"/>
    <cellStyle name="好_副本2 1期清单多层定稿价格(终稿)-补充说明 2_总包工程清单格式2012.12.25(1.5土建填写) 9" xfId="6779"/>
    <cellStyle name="好_副本2 1期清单多层定稿价格(终稿)-补充说明 20" xfId="7118"/>
    <cellStyle name="好_副本2 1期清单多层定稿价格(终稿)-补充说明 21" xfId="12738"/>
    <cellStyle name="好_副本2 1期清单多层定稿价格(终稿)-补充说明 22" xfId="12784"/>
    <cellStyle name="好_副本2 1期清单多层定稿价格(终稿)-补充说明 23" xfId="12834"/>
    <cellStyle name="好_副本2 1期清单多层定稿价格(终稿)-补充说明 24" xfId="12914"/>
    <cellStyle name="好_副本2 1期清单多层定稿价格(终稿)-补充说明 25" xfId="13066"/>
    <cellStyle name="好_副本2 1期清单多层定稿价格(终稿)-补充说明 26" xfId="13068"/>
    <cellStyle name="好_副本2 1期清单多层定稿价格(终稿)-补充说明 27" xfId="13070"/>
    <cellStyle name="好_副本2 1期清单多层定稿价格(终稿)-补充说明 28" xfId="13072"/>
    <cellStyle name="好_副本2 1期清单多层定稿价格(终稿)-补充说明 29" xfId="13074"/>
    <cellStyle name="好_副本2 1期清单多层定稿价格(终稿)-补充说明 3" xfId="13076"/>
    <cellStyle name="好_副本2 1期清单多层定稿价格(终稿)-补充说明 3 10" xfId="13043"/>
    <cellStyle name="好_副本2 1期清单多层定稿价格(终稿)-补充说明 3 11" xfId="13045"/>
    <cellStyle name="好_副本2 1期清单多层定稿价格(终稿)-补充说明 3 12" xfId="13047"/>
    <cellStyle name="好_副本2 1期清单多层定稿价格(终稿)-补充说明 3 13" xfId="13049"/>
    <cellStyle name="好_副本2 1期清单多层定稿价格(终稿)-补充说明 3 14" xfId="13051"/>
    <cellStyle name="好_副本2 1期清单多层定稿价格(终稿)-补充说明 3 15" xfId="13053"/>
    <cellStyle name="好_副本2 1期清单多层定稿价格(终稿)-补充说明 3 16" xfId="13078"/>
    <cellStyle name="好_副本2 1期清单多层定稿价格(终稿)-补充说明 3 2" xfId="13079"/>
    <cellStyle name="好_副本2 1期清单多层定稿价格(终稿)-补充说明 3 3" xfId="13080"/>
    <cellStyle name="好_副本2 1期清单多层定稿价格(终稿)-补充说明 3 4" xfId="3014"/>
    <cellStyle name="好_副本2 1期清单多层定稿价格(终稿)-补充说明 3 5" xfId="2482"/>
    <cellStyle name="好_副本2 1期清单多层定稿价格(终稿)-补充说明 3 6" xfId="2485"/>
    <cellStyle name="好_副本2 1期清单多层定稿价格(终稿)-补充说明 3 7" xfId="13081"/>
    <cellStyle name="好_副本2 1期清单多层定稿价格(终稿)-补充说明 3 8" xfId="13082"/>
    <cellStyle name="好_副本2 1期清单多层定稿价格(终稿)-补充说明 3 9" xfId="13083"/>
    <cellStyle name="好_副本2 1期清单多层定稿价格(终稿)-补充说明 3_1.7安装" xfId="10489"/>
    <cellStyle name="好_副本2 1期清单多层定稿价格(终稿)-补充说明 3_1.7安装 10" xfId="10491"/>
    <cellStyle name="好_副本2 1期清单多层定稿价格(终稿)-补充说明 3_1.7安装 11" xfId="10493"/>
    <cellStyle name="好_副本2 1期清单多层定稿价格(终稿)-补充说明 3_1.7安装 12" xfId="10495"/>
    <cellStyle name="好_副本2 1期清单多层定稿价格(终稿)-补充说明 3_1.7安装 13" xfId="10497"/>
    <cellStyle name="好_副本2 1期清单多层定稿价格(终稿)-补充说明 3_1.7安装 14" xfId="10499"/>
    <cellStyle name="好_副本2 1期清单多层定稿价格(终稿)-补充说明 3_1.7安装 15" xfId="10501"/>
    <cellStyle name="好_副本2 1期清单多层定稿价格(终稿)-补充说明 3_1.7安装 16" xfId="10503"/>
    <cellStyle name="好_副本2 1期清单多层定稿价格(终稿)-补充说明 3_1.7安装 2" xfId="4254"/>
    <cellStyle name="好_副本2 1期清单多层定稿价格(终稿)-补充说明 3_1.7安装 3" xfId="3835"/>
    <cellStyle name="好_副本2 1期清单多层定稿价格(终稿)-补充说明 3_1.7安装 4" xfId="3839"/>
    <cellStyle name="好_副本2 1期清单多层定稿价格(终稿)-补充说明 3_1.7安装 5" xfId="3843"/>
    <cellStyle name="好_副本2 1期清单多层定稿价格(终稿)-补充说明 3_1.7安装 6" xfId="10505"/>
    <cellStyle name="好_副本2 1期清单多层定稿价格(终稿)-补充说明 3_1.7安装 7" xfId="10507"/>
    <cellStyle name="好_副本2 1期清单多层定稿价格(终稿)-补充说明 3_1.7安装 8" xfId="10509"/>
    <cellStyle name="好_副本2 1期清单多层定稿价格(终稿)-补充说明 3_1.7安装 9" xfId="10511"/>
    <cellStyle name="好_副本2 1期清单多层定稿价格(终稿)-补充说明 3_总包工程清单格式2012.12.25(1.4填写)(指标分析)" xfId="13084"/>
    <cellStyle name="好_副本2 1期清单多层定稿价格(终稿)-补充说明 3_总包工程清单格式2012.12.25(1.4填写)(指标分析) 10" xfId="6290"/>
    <cellStyle name="好_副本2 1期清单多层定稿价格(终稿)-补充说明 3_总包工程清单格式2012.12.25(1.4填写)(指标分析) 11" xfId="6294"/>
    <cellStyle name="好_副本2 1期清单多层定稿价格(终稿)-补充说明 3_总包工程清单格式2012.12.25(1.4填写)(指标分析) 12" xfId="6297"/>
    <cellStyle name="好_副本2 1期清单多层定稿价格(终稿)-补充说明 3_总包工程清单格式2012.12.25(1.4填写)(指标分析) 13" xfId="6300"/>
    <cellStyle name="好_副本2 1期清单多层定稿价格(终稿)-补充说明 3_总包工程清单格式2012.12.25(1.4填写)(指标分析) 14" xfId="6303"/>
    <cellStyle name="好_副本2 1期清单多层定稿价格(终稿)-补充说明 3_总包工程清单格式2012.12.25(1.4填写)(指标分析) 15" xfId="6306"/>
    <cellStyle name="好_副本2 1期清单多层定稿价格(终稿)-补充说明 3_总包工程清单格式2012.12.25(1.4填写)(指标分析) 16" xfId="6309"/>
    <cellStyle name="好_副本2 1期清单多层定稿价格(终稿)-补充说明 3_总包工程清单格式2012.12.25(1.4填写)(指标分析) 2" xfId="13087"/>
    <cellStyle name="好_副本2 1期清单多层定稿价格(终稿)-补充说明 3_总包工程清单格式2012.12.25(1.4填写)(指标分析) 3" xfId="13089"/>
    <cellStyle name="好_副本2 1期清单多层定稿价格(终稿)-补充说明 3_总包工程清单格式2012.12.25(1.4填写)(指标分析) 4" xfId="13091"/>
    <cellStyle name="好_副本2 1期清单多层定稿价格(终稿)-补充说明 3_总包工程清单格式2012.12.25(1.4填写)(指标分析) 5" xfId="5415"/>
    <cellStyle name="好_副本2 1期清单多层定稿价格(终稿)-补充说明 3_总包工程清单格式2012.12.25(1.4填写)(指标分析) 6" xfId="5418"/>
    <cellStyle name="好_副本2 1期清单多层定稿价格(终稿)-补充说明 3_总包工程清单格式2012.12.25(1.4填写)(指标分析) 7" xfId="5422"/>
    <cellStyle name="好_副本2 1期清单多层定稿价格(终稿)-补充说明 3_总包工程清单格式2012.12.25(1.4填写)(指标分析) 8" xfId="6782"/>
    <cellStyle name="好_副本2 1期清单多层定稿价格(终稿)-补充说明 3_总包工程清单格式2012.12.25(1.4填写)(指标分析) 9" xfId="6785"/>
    <cellStyle name="好_副本2 1期清单多层定稿价格(终稿)-补充说明 3_总包工程清单格式2012.12.25(1.5土建填写)" xfId="13093"/>
    <cellStyle name="好_副本2 1期清单多层定稿价格(终稿)-补充说明 3_总包工程清单格式2012.12.25(1.5土建填写) 10" xfId="13095"/>
    <cellStyle name="好_副本2 1期清单多层定稿价格(终稿)-补充说明 3_总包工程清单格式2012.12.25(1.5土建填写) 11" xfId="13096"/>
    <cellStyle name="好_副本2 1期清单多层定稿价格(终稿)-补充说明 3_总包工程清单格式2012.12.25(1.5土建填写) 12" xfId="13097"/>
    <cellStyle name="好_副本2 1期清单多层定稿价格(终稿)-补充说明 3_总包工程清单格式2012.12.25(1.5土建填写) 13" xfId="13098"/>
    <cellStyle name="好_副本2 1期清单多层定稿价格(终稿)-补充说明 3_总包工程清单格式2012.12.25(1.5土建填写) 14" xfId="13099"/>
    <cellStyle name="好_副本2 1期清单多层定稿价格(终稿)-补充说明 3_总包工程清单格式2012.12.25(1.5土建填写) 15" xfId="5314"/>
    <cellStyle name="好_副本2 1期清单多层定稿价格(终稿)-补充说明 3_总包工程清单格式2012.12.25(1.5土建填写) 16" xfId="13100"/>
    <cellStyle name="好_副本2 1期清单多层定稿价格(终稿)-补充说明 3_总包工程清单格式2012.12.25(1.5土建填写) 2" xfId="13101"/>
    <cellStyle name="好_副本2 1期清单多层定稿价格(终稿)-补充说明 3_总包工程清单格式2012.12.25(1.5土建填写) 3" xfId="13102"/>
    <cellStyle name="好_副本2 1期清单多层定稿价格(终稿)-补充说明 3_总包工程清单格式2012.12.25(1.5土建填写) 4" xfId="13103"/>
    <cellStyle name="好_副本2 1期清单多层定稿价格(终稿)-补充说明 3_总包工程清单格式2012.12.25(1.5土建填写) 5" xfId="13104"/>
    <cellStyle name="好_副本2 1期清单多层定稿价格(终稿)-补充说明 3_总包工程清单格式2012.12.25(1.5土建填写) 6" xfId="13105"/>
    <cellStyle name="好_副本2 1期清单多层定稿价格(终稿)-补充说明 3_总包工程清单格式2012.12.25(1.5土建填写) 7" xfId="13106"/>
    <cellStyle name="好_副本2 1期清单多层定稿价格(终稿)-补充说明 3_总包工程清单格式2012.12.25(1.5土建填写) 8" xfId="13107"/>
    <cellStyle name="好_副本2 1期清单多层定稿价格(终稿)-补充说明 3_总包工程清单格式2012.12.25(1.5土建填写) 9" xfId="13108"/>
    <cellStyle name="好_副本2 1期清单多层定稿价格(终稿)-补充说明 30" xfId="13067"/>
    <cellStyle name="好_副本2 1期清单多层定稿价格(终稿)-补充说明 31" xfId="13069"/>
    <cellStyle name="好_副本2 1期清单多层定稿价格(终稿)-补充说明 32" xfId="13071"/>
    <cellStyle name="好_副本2 1期清单多层定稿价格(终稿)-补充说明 33" xfId="13073"/>
    <cellStyle name="好_副本2 1期清单多层定稿价格(终稿)-补充说明 34" xfId="13075"/>
    <cellStyle name="好_副本2 1期清单多层定稿价格(终稿)-补充说明 4" xfId="13109"/>
    <cellStyle name="好_副本2 1期清单多层定稿价格(终稿)-补充说明 4 10" xfId="13111"/>
    <cellStyle name="好_副本2 1期清单多层定稿价格(终稿)-补充说明 4 11" xfId="13112"/>
    <cellStyle name="好_副本2 1期清单多层定稿价格(终稿)-补充说明 4 12" xfId="13113"/>
    <cellStyle name="好_副本2 1期清单多层定稿价格(终稿)-补充说明 4 13" xfId="13114"/>
    <cellStyle name="好_副本2 1期清单多层定稿价格(终稿)-补充说明 4 14" xfId="13115"/>
    <cellStyle name="好_副本2 1期清单多层定稿价格(终稿)-补充说明 4 15" xfId="13116"/>
    <cellStyle name="好_副本2 1期清单多层定稿价格(终稿)-补充说明 4 16" xfId="13117"/>
    <cellStyle name="好_副本2 1期清单多层定稿价格(终稿)-补充说明 4 2" xfId="13118"/>
    <cellStyle name="好_副本2 1期清单多层定稿价格(终稿)-补充说明 4 3" xfId="13120"/>
    <cellStyle name="好_副本2 1期清单多层定稿价格(终稿)-补充说明 4 4" xfId="2729"/>
    <cellStyle name="好_副本2 1期清单多层定稿价格(终稿)-补充说明 4 5" xfId="2732"/>
    <cellStyle name="好_副本2 1期清单多层定稿价格(终稿)-补充说明 4 6" xfId="2737"/>
    <cellStyle name="好_副本2 1期清单多层定稿价格(终稿)-补充说明 4 7" xfId="13121"/>
    <cellStyle name="好_副本2 1期清单多层定稿价格(终稿)-补充说明 4 8" xfId="12522"/>
    <cellStyle name="好_副本2 1期清单多层定稿价格(终稿)-补充说明 4 9" xfId="12524"/>
    <cellStyle name="好_副本2 1期清单多层定稿价格(终稿)-补充说明 4_1.7安装" xfId="13122"/>
    <cellStyle name="好_副本2 1期清单多层定稿价格(终稿)-补充说明 4_1.7安装 10" xfId="7097"/>
    <cellStyle name="好_副本2 1期清单多层定稿价格(终稿)-补充说明 4_1.7安装 11" xfId="13124"/>
    <cellStyle name="好_副本2 1期清单多层定稿价格(终稿)-补充说明 4_1.7安装 12" xfId="13125"/>
    <cellStyle name="好_副本2 1期清单多层定稿价格(终稿)-补充说明 4_1.7安装 13" xfId="13126"/>
    <cellStyle name="好_副本2 1期清单多层定稿价格(终稿)-补充说明 4_1.7安装 14" xfId="13127"/>
    <cellStyle name="好_副本2 1期清单多层定稿价格(终稿)-补充说明 4_1.7安装 15" xfId="13128"/>
    <cellStyle name="好_副本2 1期清单多层定稿价格(终稿)-补充说明 4_1.7安装 16" xfId="13119"/>
    <cellStyle name="好_副本2 1期清单多层定稿价格(终稿)-补充说明 4_1.7安装 2" xfId="13129"/>
    <cellStyle name="好_副本2 1期清单多层定稿价格(终稿)-补充说明 4_1.7安装 3" xfId="13130"/>
    <cellStyle name="好_副本2 1期清单多层定稿价格(终稿)-补充说明 4_1.7安装 4" xfId="13131"/>
    <cellStyle name="好_副本2 1期清单多层定稿价格(终稿)-补充说明 4_1.7安装 5" xfId="13132"/>
    <cellStyle name="好_副本2 1期清单多层定稿价格(终稿)-补充说明 4_1.7安装 6" xfId="13133"/>
    <cellStyle name="好_副本2 1期清单多层定稿价格(终稿)-补充说明 4_1.7安装 7" xfId="13134"/>
    <cellStyle name="好_副本2 1期清单多层定稿价格(终稿)-补充说明 4_1.7安装 8" xfId="13135"/>
    <cellStyle name="好_副本2 1期清单多层定稿价格(终稿)-补充说明 4_1.7安装 9" xfId="13136"/>
    <cellStyle name="好_副本2 1期清单多层定稿价格(终稿)-补充说明 4_总包工程清单格式2012.12.25(1.4填写)(指标分析)" xfId="13137"/>
    <cellStyle name="好_副本2 1期清单多层定稿价格(终稿)-补充说明 4_总包工程清单格式2012.12.25(1.4填写)(指标分析) 10" xfId="13139"/>
    <cellStyle name="好_副本2 1期清单多层定稿价格(终稿)-补充说明 4_总包工程清单格式2012.12.25(1.4填写)(指标分析) 11" xfId="6809"/>
    <cellStyle name="好_副本2 1期清单多层定稿价格(终稿)-补充说明 4_总包工程清单格式2012.12.25(1.4填写)(指标分析) 12" xfId="6811"/>
    <cellStyle name="好_副本2 1期清单多层定稿价格(终稿)-补充说明 4_总包工程清单格式2012.12.25(1.4填写)(指标分析) 13" xfId="6813"/>
    <cellStyle name="好_副本2 1期清单多层定稿价格(终稿)-补充说明 4_总包工程清单格式2012.12.25(1.4填写)(指标分析) 14" xfId="6815"/>
    <cellStyle name="好_副本2 1期清单多层定稿价格(终稿)-补充说明 4_总包工程清单格式2012.12.25(1.4填写)(指标分析) 15" xfId="6817"/>
    <cellStyle name="好_副本2 1期清单多层定稿价格(终稿)-补充说明 4_总包工程清单格式2012.12.25(1.4填写)(指标分析) 16" xfId="4142"/>
    <cellStyle name="好_副本2 1期清单多层定稿价格(终稿)-补充说明 4_总包工程清单格式2012.12.25(1.4填写)(指标分析) 2" xfId="13140"/>
    <cellStyle name="好_副本2 1期清单多层定稿价格(终稿)-补充说明 4_总包工程清单格式2012.12.25(1.4填写)(指标分析) 3" xfId="13142"/>
    <cellStyle name="好_副本2 1期清单多层定稿价格(终稿)-补充说明 4_总包工程清单格式2012.12.25(1.4填写)(指标分析) 4" xfId="13144"/>
    <cellStyle name="好_副本2 1期清单多层定稿价格(终稿)-补充说明 4_总包工程清单格式2012.12.25(1.4填写)(指标分析) 5" xfId="13145"/>
    <cellStyle name="好_副本2 1期清单多层定稿价格(终稿)-补充说明 4_总包工程清单格式2012.12.25(1.4填写)(指标分析) 6" xfId="13146"/>
    <cellStyle name="好_副本2 1期清单多层定稿价格(终稿)-补充说明 4_总包工程清单格式2012.12.25(1.4填写)(指标分析) 7" xfId="13147"/>
    <cellStyle name="好_副本2 1期清单多层定稿价格(终稿)-补充说明 4_总包工程清单格式2012.12.25(1.4填写)(指标分析) 8" xfId="13148"/>
    <cellStyle name="好_副本2 1期清单多层定稿价格(终稿)-补充说明 4_总包工程清单格式2012.12.25(1.4填写)(指标分析) 9" xfId="13149"/>
    <cellStyle name="好_副本2 1期清单多层定稿价格(终稿)-补充说明 4_总包工程清单格式2012.12.25(1.5土建填写)" xfId="2616"/>
    <cellStyle name="好_副本2 1期清单多层定稿价格(终稿)-补充说明 4_总包工程清单格式2012.12.25(1.5土建填写) 10" xfId="13150"/>
    <cellStyle name="好_副本2 1期清单多层定稿价格(终稿)-补充说明 4_总包工程清单格式2012.12.25(1.5土建填写) 11" xfId="13151"/>
    <cellStyle name="好_副本2 1期清单多层定稿价格(终稿)-补充说明 4_总包工程清单格式2012.12.25(1.5土建填写) 12" xfId="13152"/>
    <cellStyle name="好_副本2 1期清单多层定稿价格(终稿)-补充说明 4_总包工程清单格式2012.12.25(1.5土建填写) 13" xfId="11013"/>
    <cellStyle name="好_副本2 1期清单多层定稿价格(终稿)-补充说明 4_总包工程清单格式2012.12.25(1.5土建填写) 14" xfId="13153"/>
    <cellStyle name="好_副本2 1期清单多层定稿价格(终稿)-补充说明 4_总包工程清单格式2012.12.25(1.5土建填写) 15" xfId="13154"/>
    <cellStyle name="好_副本2 1期清单多层定稿价格(终稿)-补充说明 4_总包工程清单格式2012.12.25(1.5土建填写) 16" xfId="13155"/>
    <cellStyle name="好_副本2 1期清单多层定稿价格(终稿)-补充说明 4_总包工程清单格式2012.12.25(1.5土建填写) 2" xfId="9050"/>
    <cellStyle name="好_副本2 1期清单多层定稿价格(终稿)-补充说明 4_总包工程清单格式2012.12.25(1.5土建填写) 3" xfId="12695"/>
    <cellStyle name="好_副本2 1期清单多层定稿价格(终稿)-补充说明 4_总包工程清单格式2012.12.25(1.5土建填写) 4" xfId="12697"/>
    <cellStyle name="好_副本2 1期清单多层定稿价格(终稿)-补充说明 4_总包工程清单格式2012.12.25(1.5土建填写) 5" xfId="12699"/>
    <cellStyle name="好_副本2 1期清单多层定稿价格(终稿)-补充说明 4_总包工程清单格式2012.12.25(1.5土建填写) 6" xfId="12701"/>
    <cellStyle name="好_副本2 1期清单多层定稿价格(终稿)-补充说明 4_总包工程清单格式2012.12.25(1.5土建填写) 7" xfId="12703"/>
    <cellStyle name="好_副本2 1期清单多层定稿价格(终稿)-补充说明 4_总包工程清单格式2012.12.25(1.5土建填写) 8" xfId="13156"/>
    <cellStyle name="好_副本2 1期清单多层定稿价格(终稿)-补充说明 4_总包工程清单格式2012.12.25(1.5土建填写) 9" xfId="13157"/>
    <cellStyle name="好_副本2 1期清单多层定稿价格(终稿)-补充说明 5" xfId="13158"/>
    <cellStyle name="好_副本2 1期清单多层定稿价格(终稿)-补充说明 5 10" xfId="13160"/>
    <cellStyle name="好_副本2 1期清单多层定稿价格(终稿)-补充说明 5 11" xfId="13161"/>
    <cellStyle name="好_副本2 1期清单多层定稿价格(终稿)-补充说明 5 12" xfId="13162"/>
    <cellStyle name="好_副本2 1期清单多层定稿价格(终稿)-补充说明 5 13" xfId="13163"/>
    <cellStyle name="好_副本2 1期清单多层定稿价格(终稿)-补充说明 5 14" xfId="13164"/>
    <cellStyle name="好_副本2 1期清单多层定稿价格(终稿)-补充说明 5 15" xfId="13165"/>
    <cellStyle name="好_副本2 1期清单多层定稿价格(终稿)-补充说明 5 16" xfId="13166"/>
    <cellStyle name="好_副本2 1期清单多层定稿价格(终稿)-补充说明 5 2" xfId="10468"/>
    <cellStyle name="好_副本2 1期清单多层定稿价格(终稿)-补充说明 5 3" xfId="10470"/>
    <cellStyle name="好_副本2 1期清单多层定稿价格(终稿)-补充说明 5 4" xfId="10472"/>
    <cellStyle name="好_副本2 1期清单多层定稿价格(终稿)-补充说明 5 5" xfId="13167"/>
    <cellStyle name="好_副本2 1期清单多层定稿价格(终稿)-补充说明 5 6" xfId="13168"/>
    <cellStyle name="好_副本2 1期清单多层定稿价格(终稿)-补充说明 5 7" xfId="13169"/>
    <cellStyle name="好_副本2 1期清单多层定稿价格(终稿)-补充说明 5 8" xfId="13170"/>
    <cellStyle name="好_副本2 1期清单多层定稿价格(终稿)-补充说明 5 9" xfId="13171"/>
    <cellStyle name="好_副本2 1期清单多层定稿价格(终稿)-补充说明 5_1.7安装" xfId="13172"/>
    <cellStyle name="好_副本2 1期清单多层定稿价格(终稿)-补充说明 5_1.7安装 10" xfId="10870"/>
    <cellStyle name="好_副本2 1期清单多层定稿价格(终稿)-补充说明 5_1.7安装 11" xfId="13173"/>
    <cellStyle name="好_副本2 1期清单多层定稿价格(终稿)-补充说明 5_1.7安装 12" xfId="13174"/>
    <cellStyle name="好_副本2 1期清单多层定稿价格(终稿)-补充说明 5_1.7安装 13" xfId="13175"/>
    <cellStyle name="好_副本2 1期清单多层定稿价格(终稿)-补充说明 5_1.7安装 14" xfId="13176"/>
    <cellStyle name="好_副本2 1期清单多层定稿价格(终稿)-补充说明 5_1.7安装 15" xfId="13177"/>
    <cellStyle name="好_副本2 1期清单多层定稿价格(终稿)-补充说明 5_1.7安装 16" xfId="13178"/>
    <cellStyle name="好_副本2 1期清单多层定稿价格(终稿)-补充说明 5_1.7安装 2" xfId="2031"/>
    <cellStyle name="好_副本2 1期清单多层定稿价格(终稿)-补充说明 5_1.7安装 3" xfId="2035"/>
    <cellStyle name="好_副本2 1期清单多层定稿价格(终稿)-补充说明 5_1.7安装 4" xfId="13180"/>
    <cellStyle name="好_副本2 1期清单多层定稿价格(终稿)-补充说明 5_1.7安装 5" xfId="13181"/>
    <cellStyle name="好_副本2 1期清单多层定稿价格(终稿)-补充说明 5_1.7安装 6" xfId="13182"/>
    <cellStyle name="好_副本2 1期清单多层定稿价格(终稿)-补充说明 5_1.7安装 7" xfId="12762"/>
    <cellStyle name="好_副本2 1期清单多层定稿价格(终稿)-补充说明 5_1.7安装 8" xfId="13184"/>
    <cellStyle name="好_副本2 1期清单多层定稿价格(终稿)-补充说明 5_1.7安装 9" xfId="13186"/>
    <cellStyle name="好_副本2 1期清单多层定稿价格(终稿)-补充说明 5_总包工程清单格式2012.12.25(1.4填写)(指标分析)" xfId="13188"/>
    <cellStyle name="好_副本2 1期清单多层定稿价格(终稿)-补充说明 5_总包工程清单格式2012.12.25(1.4填写)(指标分析) 10" xfId="9367"/>
    <cellStyle name="好_副本2 1期清单多层定稿价格(终稿)-补充说明 5_总包工程清单格式2012.12.25(1.4填写)(指标分析) 11" xfId="9369"/>
    <cellStyle name="好_副本2 1期清单多层定稿价格(终稿)-补充说明 5_总包工程清单格式2012.12.25(1.4填写)(指标分析) 12" xfId="9371"/>
    <cellStyle name="好_副本2 1期清单多层定稿价格(终稿)-补充说明 5_总包工程清单格式2012.12.25(1.4填写)(指标分析) 13" xfId="9373"/>
    <cellStyle name="好_副本2 1期清单多层定稿价格(终稿)-补充说明 5_总包工程清单格式2012.12.25(1.4填写)(指标分析) 14" xfId="9375"/>
    <cellStyle name="好_副本2 1期清单多层定稿价格(终稿)-补充说明 5_总包工程清单格式2012.12.25(1.4填写)(指标分析) 15" xfId="13189"/>
    <cellStyle name="好_副本2 1期清单多层定稿价格(终稿)-补充说明 5_总包工程清单格式2012.12.25(1.4填写)(指标分析) 16" xfId="13190"/>
    <cellStyle name="好_副本2 1期清单多层定稿价格(终稿)-补充说明 5_总包工程清单格式2012.12.25(1.4填写)(指标分析) 2" xfId="8330"/>
    <cellStyle name="好_副本2 1期清单多层定稿价格(终稿)-补充说明 5_总包工程清单格式2012.12.25(1.4填写)(指标分析) 3" xfId="8332"/>
    <cellStyle name="好_副本2 1期清单多层定稿价格(终稿)-补充说明 5_总包工程清单格式2012.12.25(1.4填写)(指标分析) 4" xfId="8334"/>
    <cellStyle name="好_副本2 1期清单多层定稿价格(终稿)-补充说明 5_总包工程清单格式2012.12.25(1.4填写)(指标分析) 5" xfId="8336"/>
    <cellStyle name="好_副本2 1期清单多层定稿价格(终稿)-补充说明 5_总包工程清单格式2012.12.25(1.4填写)(指标分析) 6" xfId="13191"/>
    <cellStyle name="好_副本2 1期清单多层定稿价格(终稿)-补充说明 5_总包工程清单格式2012.12.25(1.4填写)(指标分析) 7" xfId="13192"/>
    <cellStyle name="好_副本2 1期清单多层定稿价格(终稿)-补充说明 5_总包工程清单格式2012.12.25(1.4填写)(指标分析) 8" xfId="13193"/>
    <cellStyle name="好_副本2 1期清单多层定稿价格(终稿)-补充说明 5_总包工程清单格式2012.12.25(1.4填写)(指标分析) 9" xfId="13194"/>
    <cellStyle name="好_副本2 1期清单多层定稿价格(终稿)-补充说明 5_总包工程清单格式2012.12.25(1.5土建填写)" xfId="4620"/>
    <cellStyle name="好_副本2 1期清单多层定稿价格(终稿)-补充说明 5_总包工程清单格式2012.12.25(1.5土建填写) 10" xfId="13195"/>
    <cellStyle name="好_副本2 1期清单多层定稿价格(终稿)-补充说明 5_总包工程清单格式2012.12.25(1.5土建填写) 11" xfId="13196"/>
    <cellStyle name="好_副本2 1期清单多层定稿价格(终稿)-补充说明 5_总包工程清单格式2012.12.25(1.5土建填写) 12" xfId="13197"/>
    <cellStyle name="好_副本2 1期清单多层定稿价格(终稿)-补充说明 5_总包工程清单格式2012.12.25(1.5土建填写) 13" xfId="13198"/>
    <cellStyle name="好_副本2 1期清单多层定稿价格(终稿)-补充说明 5_总包工程清单格式2012.12.25(1.5土建填写) 14" xfId="9930"/>
    <cellStyle name="好_副本2 1期清单多层定稿价格(终稿)-补充说明 5_总包工程清单格式2012.12.25(1.5土建填写) 15" xfId="9932"/>
    <cellStyle name="好_副本2 1期清单多层定稿价格(终稿)-补充说明 5_总包工程清单格式2012.12.25(1.5土建填写) 16" xfId="9934"/>
    <cellStyle name="好_副本2 1期清单多层定稿价格(终稿)-补充说明 5_总包工程清单格式2012.12.25(1.5土建填写) 2" xfId="4441"/>
    <cellStyle name="好_副本2 1期清单多层定稿价格(终稿)-补充说明 5_总包工程清单格式2012.12.25(1.5土建填写) 3" xfId="4451"/>
    <cellStyle name="好_副本2 1期清单多层定稿价格(终稿)-补充说明 5_总包工程清单格式2012.12.25(1.5土建填写) 4" xfId="4456"/>
    <cellStyle name="好_副本2 1期清单多层定稿价格(终稿)-补充说明 5_总包工程清单格式2012.12.25(1.5土建填写) 5" xfId="13199"/>
    <cellStyle name="好_副本2 1期清单多层定稿价格(终稿)-补充说明 5_总包工程清单格式2012.12.25(1.5土建填写) 6" xfId="13200"/>
    <cellStyle name="好_副本2 1期清单多层定稿价格(终稿)-补充说明 5_总包工程清单格式2012.12.25(1.5土建填写) 7" xfId="13201"/>
    <cellStyle name="好_副本2 1期清单多层定稿价格(终稿)-补充说明 5_总包工程清单格式2012.12.25(1.5土建填写) 8" xfId="13202"/>
    <cellStyle name="好_副本2 1期清单多层定稿价格(终稿)-补充说明 5_总包工程清单格式2012.12.25(1.5土建填写) 9" xfId="13203"/>
    <cellStyle name="好_副本2 1期清单多层定稿价格(终稿)-补充说明 6" xfId="13204"/>
    <cellStyle name="好_副本2 1期清单多层定稿价格(终稿)-补充说明 6 10" xfId="13206"/>
    <cellStyle name="好_副本2 1期清单多层定稿价格(终稿)-补充说明 6 11" xfId="4311"/>
    <cellStyle name="好_副本2 1期清单多层定稿价格(终稿)-补充说明 6 12" xfId="4314"/>
    <cellStyle name="好_副本2 1期清单多层定稿价格(终稿)-补充说明 6 13" xfId="5374"/>
    <cellStyle name="好_副本2 1期清单多层定稿价格(终稿)-补充说明 6 14" xfId="13207"/>
    <cellStyle name="好_副本2 1期清单多层定稿价格(终稿)-补充说明 6 15" xfId="13208"/>
    <cellStyle name="好_副本2 1期清单多层定稿价格(终稿)-补充说明 6 16" xfId="13209"/>
    <cellStyle name="好_副本2 1期清单多层定稿价格(终稿)-补充说明 6 2" xfId="13210"/>
    <cellStyle name="好_副本2 1期清单多层定稿价格(终稿)-补充说明 6 3" xfId="13213"/>
    <cellStyle name="好_副本2 1期清单多层定稿价格(终稿)-补充说明 6 4" xfId="13216"/>
    <cellStyle name="好_副本2 1期清单多层定稿价格(终稿)-补充说明 6 5" xfId="13219"/>
    <cellStyle name="好_副本2 1期清单多层定稿价格(终稿)-补充说明 6 6" xfId="13222"/>
    <cellStyle name="好_副本2 1期清单多层定稿价格(终稿)-补充说明 6 7" xfId="13225"/>
    <cellStyle name="好_副本2 1期清单多层定稿价格(终稿)-补充说明 6 8" xfId="13228"/>
    <cellStyle name="好_副本2 1期清单多层定稿价格(终稿)-补充说明 6 9" xfId="13229"/>
    <cellStyle name="好_副本2 1期清单多层定稿价格(终稿)-补充说明 6_1.7安装" xfId="4122"/>
    <cellStyle name="好_副本2 1期清单多层定稿价格(终稿)-补充说明 6_1.7安装 10" xfId="13230"/>
    <cellStyle name="好_副本2 1期清单多层定稿价格(终稿)-补充说明 6_1.7安装 11" xfId="13231"/>
    <cellStyle name="好_副本2 1期清单多层定稿价格(终稿)-补充说明 6_1.7安装 12" xfId="13232"/>
    <cellStyle name="好_副本2 1期清单多层定稿价格(终稿)-补充说明 6_1.7安装 13" xfId="13233"/>
    <cellStyle name="好_副本2 1期清单多层定稿价格(终稿)-补充说明 6_1.7安装 14" xfId="3244"/>
    <cellStyle name="好_副本2 1期清单多层定稿价格(终稿)-补充说明 6_1.7安装 15" xfId="3256"/>
    <cellStyle name="好_副本2 1期清单多层定稿价格(终稿)-补充说明 6_1.7安装 16" xfId="3258"/>
    <cellStyle name="好_副本2 1期清单多层定稿价格(终稿)-补充说明 6_1.7安装 2" xfId="1382"/>
    <cellStyle name="好_副本2 1期清单多层定稿价格(终稿)-补充说明 6_1.7安装 3" xfId="1418"/>
    <cellStyle name="好_副本2 1期清单多层定稿价格(终稿)-补充说明 6_1.7安装 4" xfId="1446"/>
    <cellStyle name="好_副本2 1期清单多层定稿价格(终稿)-补充说明 6_1.7安装 5" xfId="340"/>
    <cellStyle name="好_副本2 1期清单多层定稿价格(终稿)-补充说明 6_1.7安装 6" xfId="1474"/>
    <cellStyle name="好_副本2 1期清单多层定稿价格(终稿)-补充说明 6_1.7安装 7" xfId="3"/>
    <cellStyle name="好_副本2 1期清单多层定稿价格(终稿)-补充说明 6_1.7安装 8" xfId="709"/>
    <cellStyle name="好_副本2 1期清单多层定稿价格(终稿)-补充说明 6_1.7安装 9" xfId="724"/>
    <cellStyle name="好_副本2 1期清单多层定稿价格(终稿)-补充说明 6_总包工程清单格式2012.12.25(1.4填写)(指标分析)" xfId="11858"/>
    <cellStyle name="好_副本2 1期清单多层定稿价格(终稿)-补充说明 6_总包工程清单格式2012.12.25(1.4填写)(指标分析) 10" xfId="13234"/>
    <cellStyle name="好_副本2 1期清单多层定稿价格(终稿)-补充说明 6_总包工程清单格式2012.12.25(1.4填写)(指标分析) 11" xfId="13236"/>
    <cellStyle name="好_副本2 1期清单多层定稿价格(终稿)-补充说明 6_总包工程清单格式2012.12.25(1.4填写)(指标分析) 12" xfId="13238"/>
    <cellStyle name="好_副本2 1期清单多层定稿价格(终稿)-补充说明 6_总包工程清单格式2012.12.25(1.4填写)(指标分析) 13" xfId="13240"/>
    <cellStyle name="好_副本2 1期清单多层定稿价格(终稿)-补充说明 6_总包工程清单格式2012.12.25(1.4填写)(指标分析) 14" xfId="13242"/>
    <cellStyle name="好_副本2 1期清单多层定稿价格(终稿)-补充说明 6_总包工程清单格式2012.12.25(1.4填写)(指标分析) 15" xfId="13244"/>
    <cellStyle name="好_副本2 1期清单多层定稿价格(终稿)-补充说明 6_总包工程清单格式2012.12.25(1.4填写)(指标分析) 16" xfId="13246"/>
    <cellStyle name="好_副本2 1期清单多层定稿价格(终稿)-补充说明 6_总包工程清单格式2012.12.25(1.4填写)(指标分析) 2" xfId="3501"/>
    <cellStyle name="好_副本2 1期清单多层定稿价格(终稿)-补充说明 6_总包工程清单格式2012.12.25(1.4填写)(指标分析) 3" xfId="3523"/>
    <cellStyle name="好_副本2 1期清单多层定稿价格(终稿)-补充说明 6_总包工程清单格式2012.12.25(1.4填写)(指标分析) 4" xfId="3573"/>
    <cellStyle name="好_副本2 1期清单多层定稿价格(终稿)-补充说明 6_总包工程清单格式2012.12.25(1.4填写)(指标分析) 5" xfId="3593"/>
    <cellStyle name="好_副本2 1期清单多层定稿价格(终稿)-补充说明 6_总包工程清单格式2012.12.25(1.4填写)(指标分析) 6" xfId="3620"/>
    <cellStyle name="好_副本2 1期清单多层定稿价格(终稿)-补充说明 6_总包工程清单格式2012.12.25(1.4填写)(指标分析) 7" xfId="13247"/>
    <cellStyle name="好_副本2 1期清单多层定稿价格(终稿)-补充说明 6_总包工程清单格式2012.12.25(1.4填写)(指标分析) 8" xfId="13248"/>
    <cellStyle name="好_副本2 1期清单多层定稿价格(终稿)-补充说明 6_总包工程清单格式2012.12.25(1.4填写)(指标分析) 9" xfId="13249"/>
    <cellStyle name="好_副本2 1期清单多层定稿价格(终稿)-补充说明 6_总包工程清单格式2012.12.25(1.5土建填写)" xfId="13250"/>
    <cellStyle name="好_副本2 1期清单多层定稿价格(终稿)-补充说明 6_总包工程清单格式2012.12.25(1.5土建填写) 10" xfId="12859"/>
    <cellStyle name="好_副本2 1期清单多层定稿价格(终稿)-补充说明 6_总包工程清单格式2012.12.25(1.5土建填写) 11" xfId="12863"/>
    <cellStyle name="好_副本2 1期清单多层定稿价格(终稿)-补充说明 6_总包工程清单格式2012.12.25(1.5土建填写) 12" xfId="12867"/>
    <cellStyle name="好_副本2 1期清单多层定稿价格(终稿)-补充说明 6_总包工程清单格式2012.12.25(1.5土建填写) 13" xfId="12869"/>
    <cellStyle name="好_副本2 1期清单多层定稿价格(终稿)-补充说明 6_总包工程清单格式2012.12.25(1.5土建填写) 14" xfId="13253"/>
    <cellStyle name="好_副本2 1期清单多层定稿价格(终稿)-补充说明 6_总包工程清单格式2012.12.25(1.5土建填写) 15" xfId="13254"/>
    <cellStyle name="好_副本2 1期清单多层定稿价格(终稿)-补充说明 6_总包工程清单格式2012.12.25(1.5土建填写) 16" xfId="13255"/>
    <cellStyle name="好_副本2 1期清单多层定稿价格(终稿)-补充说明 6_总包工程清单格式2012.12.25(1.5土建填写) 2" xfId="13256"/>
    <cellStyle name="好_副本2 1期清单多层定稿价格(终稿)-补充说明 6_总包工程清单格式2012.12.25(1.5土建填写) 3" xfId="3810"/>
    <cellStyle name="好_副本2 1期清单多层定稿价格(终稿)-补充说明 6_总包工程清单格式2012.12.25(1.5土建填写) 4" xfId="13259"/>
    <cellStyle name="好_副本2 1期清单多层定稿价格(终稿)-补充说明 6_总包工程清单格式2012.12.25(1.5土建填写) 5" xfId="13262"/>
    <cellStyle name="好_副本2 1期清单多层定稿价格(终稿)-补充说明 6_总包工程清单格式2012.12.25(1.5土建填写) 6" xfId="13265"/>
    <cellStyle name="好_副本2 1期清单多层定稿价格(终稿)-补充说明 6_总包工程清单格式2012.12.25(1.5土建填写) 7" xfId="13268"/>
    <cellStyle name="好_副本2 1期清单多层定稿价格(终稿)-补充说明 6_总包工程清单格式2012.12.25(1.5土建填写) 8" xfId="13271"/>
    <cellStyle name="好_副本2 1期清单多层定稿价格(终稿)-补充说明 6_总包工程清单格式2012.12.25(1.5土建填写) 9" xfId="13274"/>
    <cellStyle name="好_副本2 1期清单多层定稿价格(终稿)-补充说明 7" xfId="13275"/>
    <cellStyle name="好_副本2 1期清单多层定稿价格(终稿)-补充说明 7 10" xfId="13277"/>
    <cellStyle name="好_副本2 1期清单多层定稿价格(终稿)-补充说明 7 11" xfId="13278"/>
    <cellStyle name="好_副本2 1期清单多层定稿价格(终稿)-补充说明 7 12" xfId="13279"/>
    <cellStyle name="好_副本2 1期清单多层定稿价格(终稿)-补充说明 7 13" xfId="13280"/>
    <cellStyle name="好_副本2 1期清单多层定稿价格(终稿)-补充说明 7 14" xfId="13281"/>
    <cellStyle name="好_副本2 1期清单多层定稿价格(终稿)-补充说明 7 15" xfId="13282"/>
    <cellStyle name="好_副本2 1期清单多层定稿价格(终稿)-补充说明 7 16" xfId="13283"/>
    <cellStyle name="好_副本2 1期清单多层定稿价格(终稿)-补充说明 7 2" xfId="13284"/>
    <cellStyle name="好_副本2 1期清单多层定稿价格(终稿)-补充说明 7 3" xfId="13285"/>
    <cellStyle name="好_副本2 1期清单多层定稿价格(终稿)-补充说明 7 4" xfId="13286"/>
    <cellStyle name="好_副本2 1期清单多层定稿价格(终稿)-补充说明 7 5" xfId="13287"/>
    <cellStyle name="好_副本2 1期清单多层定稿价格(终稿)-补充说明 7 6" xfId="13288"/>
    <cellStyle name="好_副本2 1期清单多层定稿价格(终稿)-补充说明 7 7" xfId="13289"/>
    <cellStyle name="好_副本2 1期清单多层定稿价格(终稿)-补充说明 7 8" xfId="13290"/>
    <cellStyle name="好_副本2 1期清单多层定稿价格(终稿)-补充说明 7 9" xfId="13291"/>
    <cellStyle name="好_副本2 1期清单多层定稿价格(终稿)-补充说明 7_1.7安装" xfId="10754"/>
    <cellStyle name="好_副本2 1期清单多层定稿价格(终稿)-补充说明 7_1.7安装 10" xfId="13292"/>
    <cellStyle name="好_副本2 1期清单多层定稿价格(终稿)-补充说明 7_1.7安装 11" xfId="13294"/>
    <cellStyle name="好_副本2 1期清单多层定稿价格(终稿)-补充说明 7_1.7安装 12" xfId="13296"/>
    <cellStyle name="好_副本2 1期清单多层定稿价格(终稿)-补充说明 7_1.7安装 13" xfId="13298"/>
    <cellStyle name="好_副本2 1期清单多层定稿价格(终稿)-补充说明 7_1.7安装 14" xfId="13300"/>
    <cellStyle name="好_副本2 1期清单多层定稿价格(终稿)-补充说明 7_1.7安装 15" xfId="13301"/>
    <cellStyle name="好_副本2 1期清单多层定稿价格(终稿)-补充说明 7_1.7安装 16" xfId="13302"/>
    <cellStyle name="好_副本2 1期清单多层定稿价格(终稿)-补充说明 7_1.7安装 2" xfId="13303"/>
    <cellStyle name="好_副本2 1期清单多层定稿价格(终稿)-补充说明 7_1.7安装 3" xfId="13304"/>
    <cellStyle name="好_副本2 1期清单多层定稿价格(终稿)-补充说明 7_1.7安装 4" xfId="13305"/>
    <cellStyle name="好_副本2 1期清单多层定稿价格(终稿)-补充说明 7_1.7安装 5" xfId="13306"/>
    <cellStyle name="好_副本2 1期清单多层定稿价格(终稿)-补充说明 7_1.7安装 6" xfId="13307"/>
    <cellStyle name="好_副本2 1期清单多层定稿价格(终稿)-补充说明 7_1.7安装 7" xfId="13308"/>
    <cellStyle name="好_副本2 1期清单多层定稿价格(终稿)-补充说明 7_1.7安装 8" xfId="13309"/>
    <cellStyle name="好_副本2 1期清单多层定稿价格(终稿)-补充说明 7_1.7安装 9" xfId="13310"/>
    <cellStyle name="好_副本2 1期清单多层定稿价格(终稿)-补充说明 7_总包工程清单格式2012.12.25(1.4填写)(指标分析)" xfId="4276"/>
    <cellStyle name="好_副本2 1期清单多层定稿价格(终稿)-补充说明 7_总包工程清单格式2012.12.25(1.4填写)(指标分析) 10" xfId="13311"/>
    <cellStyle name="好_副本2 1期清单多层定稿价格(终稿)-补充说明 7_总包工程清单格式2012.12.25(1.4填写)(指标分析) 11" xfId="9759"/>
    <cellStyle name="好_副本2 1期清单多层定稿价格(终稿)-补充说明 7_总包工程清单格式2012.12.25(1.4填写)(指标分析) 12" xfId="9762"/>
    <cellStyle name="好_副本2 1期清单多层定稿价格(终稿)-补充说明 7_总包工程清单格式2012.12.25(1.4填写)(指标分析) 13" xfId="9765"/>
    <cellStyle name="好_副本2 1期清单多层定稿价格(终稿)-补充说明 7_总包工程清单格式2012.12.25(1.4填写)(指标分析) 14" xfId="4351"/>
    <cellStyle name="好_副本2 1期清单多层定稿价格(终稿)-补充说明 7_总包工程清单格式2012.12.25(1.4填写)(指标分析) 15" xfId="4355"/>
    <cellStyle name="好_副本2 1期清单多层定稿价格(终稿)-补充说明 7_总包工程清单格式2012.12.25(1.4填写)(指标分析) 16" xfId="4359"/>
    <cellStyle name="好_副本2 1期清单多层定稿价格(终稿)-补充说明 7_总包工程清单格式2012.12.25(1.4填写)(指标分析) 2" xfId="8098"/>
    <cellStyle name="好_副本2 1期清单多层定稿价格(终稿)-补充说明 7_总包工程清单格式2012.12.25(1.4填写)(指标分析) 3" xfId="3302"/>
    <cellStyle name="好_副本2 1期清单多层定稿价格(终稿)-补充说明 7_总包工程清单格式2012.12.25(1.4填写)(指标分析) 4" xfId="2707"/>
    <cellStyle name="好_副本2 1期清单多层定稿价格(终稿)-补充说明 7_总包工程清单格式2012.12.25(1.4填写)(指标分析) 5" xfId="1036"/>
    <cellStyle name="好_副本2 1期清单多层定稿价格(终稿)-补充说明 7_总包工程清单格式2012.12.25(1.4填写)(指标分析) 6" xfId="1043"/>
    <cellStyle name="好_副本2 1期清单多层定稿价格(终稿)-补充说明 7_总包工程清单格式2012.12.25(1.4填写)(指标分析) 7" xfId="1079"/>
    <cellStyle name="好_副本2 1期清单多层定稿价格(终稿)-补充说明 7_总包工程清单格式2012.12.25(1.4填写)(指标分析) 8" xfId="1106"/>
    <cellStyle name="好_副本2 1期清单多层定稿价格(终稿)-补充说明 7_总包工程清单格式2012.12.25(1.4填写)(指标分析) 9" xfId="1130"/>
    <cellStyle name="好_副本2 1期清单多层定稿价格(终稿)-补充说明 7_总包工程清单格式2012.12.25(1.5土建填写)" xfId="12987"/>
    <cellStyle name="好_副本2 1期清单多层定稿价格(终稿)-补充说明 7_总包工程清单格式2012.12.25(1.5土建填写) 10" xfId="13313"/>
    <cellStyle name="好_副本2 1期清单多层定稿价格(终稿)-补充说明 7_总包工程清单格式2012.12.25(1.5土建填写) 11" xfId="13314"/>
    <cellStyle name="好_副本2 1期清单多层定稿价格(终稿)-补充说明 7_总包工程清单格式2012.12.25(1.5土建填写) 12" xfId="13315"/>
    <cellStyle name="好_副本2 1期清单多层定稿价格(终稿)-补充说明 7_总包工程清单格式2012.12.25(1.5土建填写) 13" xfId="13316"/>
    <cellStyle name="好_副本2 1期清单多层定稿价格(终稿)-补充说明 7_总包工程清单格式2012.12.25(1.5土建填写) 14" xfId="13317"/>
    <cellStyle name="好_副本2 1期清单多层定稿价格(终稿)-补充说明 7_总包工程清单格式2012.12.25(1.5土建填写) 15" xfId="13318"/>
    <cellStyle name="好_副本2 1期清单多层定稿价格(终稿)-补充说明 7_总包工程清单格式2012.12.25(1.5土建填写) 16" xfId="13319"/>
    <cellStyle name="好_副本2 1期清单多层定稿价格(终稿)-补充说明 7_总包工程清单格式2012.12.25(1.5土建填写) 2" xfId="13320"/>
    <cellStyle name="好_副本2 1期清单多层定稿价格(终稿)-补充说明 7_总包工程清单格式2012.12.25(1.5土建填写) 3" xfId="13321"/>
    <cellStyle name="好_副本2 1期清单多层定稿价格(终稿)-补充说明 7_总包工程清单格式2012.12.25(1.5土建填写) 4" xfId="13322"/>
    <cellStyle name="好_副本2 1期清单多层定稿价格(终稿)-补充说明 7_总包工程清单格式2012.12.25(1.5土建填写) 5" xfId="13323"/>
    <cellStyle name="好_副本2 1期清单多层定稿价格(终稿)-补充说明 7_总包工程清单格式2012.12.25(1.5土建填写) 6" xfId="13324"/>
    <cellStyle name="好_副本2 1期清单多层定稿价格(终稿)-补充说明 7_总包工程清单格式2012.12.25(1.5土建填写) 7" xfId="13325"/>
    <cellStyle name="好_副本2 1期清单多层定稿价格(终稿)-补充说明 7_总包工程清单格式2012.12.25(1.5土建填写) 8" xfId="13326"/>
    <cellStyle name="好_副本2 1期清单多层定稿价格(终稿)-补充说明 7_总包工程清单格式2012.12.25(1.5土建填写) 9" xfId="13327"/>
    <cellStyle name="好_副本2 1期清单多层定稿价格(终稿)-补充说明 8" xfId="13328"/>
    <cellStyle name="好_副本2 1期清单多层定稿价格(终稿)-补充说明 8 10" xfId="13330"/>
    <cellStyle name="好_副本2 1期清单多层定稿价格(终稿)-补充说明 8 11" xfId="13331"/>
    <cellStyle name="好_副本2 1期清单多层定稿价格(终稿)-补充说明 8 12" xfId="13332"/>
    <cellStyle name="好_副本2 1期清单多层定稿价格(终稿)-补充说明 8 13" xfId="13333"/>
    <cellStyle name="好_副本2 1期清单多层定稿价格(终稿)-补充说明 8 14" xfId="13334"/>
    <cellStyle name="好_副本2 1期清单多层定稿价格(终稿)-补充说明 8 15" xfId="13335"/>
    <cellStyle name="好_副本2 1期清单多层定稿价格(终稿)-补充说明 8 16" xfId="13336"/>
    <cellStyle name="好_副本2 1期清单多层定稿价格(终稿)-补充说明 8 2" xfId="13337"/>
    <cellStyle name="好_副本2 1期清单多层定稿价格(终稿)-补充说明 8 3" xfId="13338"/>
    <cellStyle name="好_副本2 1期清单多层定稿价格(终稿)-补充说明 8 4" xfId="13339"/>
    <cellStyle name="好_副本2 1期清单多层定稿价格(终稿)-补充说明 8 5" xfId="13340"/>
    <cellStyle name="好_副本2 1期清单多层定稿价格(终稿)-补充说明 8 6" xfId="13341"/>
    <cellStyle name="好_副本2 1期清单多层定稿价格(终稿)-补充说明 8 7" xfId="5352"/>
    <cellStyle name="好_副本2 1期清单多层定稿价格(终稿)-补充说明 8 8" xfId="5354"/>
    <cellStyle name="好_副本2 1期清单多层定稿价格(终稿)-补充说明 8 9" xfId="5356"/>
    <cellStyle name="好_副本2 1期清单多层定稿价格(终稿)-补充说明 8_1.7安装" xfId="10601"/>
    <cellStyle name="好_副本2 1期清单多层定稿价格(终稿)-补充说明 8_1.7安装 10" xfId="13342"/>
    <cellStyle name="好_副本2 1期清单多层定稿价格(终稿)-补充说明 8_1.7安装 11" xfId="13343"/>
    <cellStyle name="好_副本2 1期清单多层定稿价格(终稿)-补充说明 8_1.7安装 12" xfId="13344"/>
    <cellStyle name="好_副本2 1期清单多层定稿价格(终稿)-补充说明 8_1.7安装 13" xfId="2651"/>
    <cellStyle name="好_副本2 1期清单多层定稿价格(终稿)-补充说明 8_1.7安装 14" xfId="13345"/>
    <cellStyle name="好_副本2 1期清单多层定稿价格(终稿)-补充说明 8_1.7安装 15" xfId="13346"/>
    <cellStyle name="好_副本2 1期清单多层定稿价格(终稿)-补充说明 8_1.7安装 16" xfId="13347"/>
    <cellStyle name="好_副本2 1期清单多层定稿价格(终稿)-补充说明 8_1.7安装 2" xfId="13348"/>
    <cellStyle name="好_副本2 1期清单多层定稿价格(终稿)-补充说明 8_1.7安装 3" xfId="13349"/>
    <cellStyle name="好_副本2 1期清单多层定稿价格(终稿)-补充说明 8_1.7安装 4" xfId="13350"/>
    <cellStyle name="好_副本2 1期清单多层定稿价格(终稿)-补充说明 8_1.7安装 5" xfId="13351"/>
    <cellStyle name="好_副本2 1期清单多层定稿价格(终稿)-补充说明 8_1.7安装 6" xfId="13352"/>
    <cellStyle name="好_副本2 1期清单多层定稿价格(终稿)-补充说明 8_1.7安装 7" xfId="13353"/>
    <cellStyle name="好_副本2 1期清单多层定稿价格(终稿)-补充说明 8_1.7安装 8" xfId="13354"/>
    <cellStyle name="好_副本2 1期清单多层定稿价格(终稿)-补充说明 8_1.7安装 9" xfId="13355"/>
    <cellStyle name="好_副本2 1期清单多层定稿价格(终稿)-补充说明 8_总包工程清单格式2012.12.25(1.4填写)(指标分析)" xfId="13356"/>
    <cellStyle name="好_副本2 1期清单多层定稿价格(终稿)-补充说明 8_总包工程清单格式2012.12.25(1.4填写)(指标分析) 10" xfId="13358"/>
    <cellStyle name="好_副本2 1期清单多层定稿价格(终稿)-补充说明 8_总包工程清单格式2012.12.25(1.4填写)(指标分析) 11" xfId="13359"/>
    <cellStyle name="好_副本2 1期清单多层定稿价格(终稿)-补充说明 8_总包工程清单格式2012.12.25(1.4填写)(指标分析) 12" xfId="13360"/>
    <cellStyle name="好_副本2 1期清单多层定稿价格(终稿)-补充说明 8_总包工程清单格式2012.12.25(1.4填写)(指标分析) 13" xfId="13361"/>
    <cellStyle name="好_副本2 1期清单多层定稿价格(终稿)-补充说明 8_总包工程清单格式2012.12.25(1.4填写)(指标分析) 14" xfId="13362"/>
    <cellStyle name="好_副本2 1期清单多层定稿价格(终稿)-补充说明 8_总包工程清单格式2012.12.25(1.4填写)(指标分析) 15" xfId="13363"/>
    <cellStyle name="好_副本2 1期清单多层定稿价格(终稿)-补充说明 8_总包工程清单格式2012.12.25(1.4填写)(指标分析) 16" xfId="13364"/>
    <cellStyle name="好_副本2 1期清单多层定稿价格(终稿)-补充说明 8_总包工程清单格式2012.12.25(1.4填写)(指标分析) 2" xfId="10388"/>
    <cellStyle name="好_副本2 1期清单多层定稿价格(终稿)-补充说明 8_总包工程清单格式2012.12.25(1.4填写)(指标分析) 3" xfId="10390"/>
    <cellStyle name="好_副本2 1期清单多层定稿价格(终稿)-补充说明 8_总包工程清单格式2012.12.25(1.4填写)(指标分析) 4" xfId="13365"/>
    <cellStyle name="好_副本2 1期清单多层定稿价格(终稿)-补充说明 8_总包工程清单格式2012.12.25(1.4填写)(指标分析) 5" xfId="2310"/>
    <cellStyle name="好_副本2 1期清单多层定稿价格(终稿)-补充说明 8_总包工程清单格式2012.12.25(1.4填写)(指标分析) 6" xfId="13366"/>
    <cellStyle name="好_副本2 1期清单多层定稿价格(终稿)-补充说明 8_总包工程清单格式2012.12.25(1.4填写)(指标分析) 7" xfId="13367"/>
    <cellStyle name="好_副本2 1期清单多层定稿价格(终稿)-补充说明 8_总包工程清单格式2012.12.25(1.4填写)(指标分析) 8" xfId="13368"/>
    <cellStyle name="好_副本2 1期清单多层定稿价格(终稿)-补充说明 8_总包工程清单格式2012.12.25(1.4填写)(指标分析) 9" xfId="13369"/>
    <cellStyle name="好_副本2 1期清单多层定稿价格(终稿)-补充说明 8_总包工程清单格式2012.12.25(1.5土建填写)" xfId="13370"/>
    <cellStyle name="好_副本2 1期清单多层定稿价格(终稿)-补充说明 8_总包工程清单格式2012.12.25(1.5土建填写) 10" xfId="13371"/>
    <cellStyle name="好_副本2 1期清单多层定稿价格(终稿)-补充说明 8_总包工程清单格式2012.12.25(1.5土建填写) 11" xfId="13372"/>
    <cellStyle name="好_副本2 1期清单多层定稿价格(终稿)-补充说明 8_总包工程清单格式2012.12.25(1.5土建填写) 12" xfId="13373"/>
    <cellStyle name="好_副本2 1期清单多层定稿价格(终稿)-补充说明 8_总包工程清单格式2012.12.25(1.5土建填写) 13" xfId="13374"/>
    <cellStyle name="好_副本2 1期清单多层定稿价格(终稿)-补充说明 8_总包工程清单格式2012.12.25(1.5土建填写) 14" xfId="13375"/>
    <cellStyle name="好_副本2 1期清单多层定稿价格(终稿)-补充说明 8_总包工程清单格式2012.12.25(1.5土建填写) 15" xfId="3019"/>
    <cellStyle name="好_副本2 1期清单多层定稿价格(终稿)-补充说明 8_总包工程清单格式2012.12.25(1.5土建填写) 16" xfId="13376"/>
    <cellStyle name="好_副本2 1期清单多层定稿价格(终稿)-补充说明 8_总包工程清单格式2012.12.25(1.5土建填写) 2" xfId="13377"/>
    <cellStyle name="好_副本2 1期清单多层定稿价格(终稿)-补充说明 8_总包工程清单格式2012.12.25(1.5土建填写) 3" xfId="13378"/>
    <cellStyle name="好_副本2 1期清单多层定稿价格(终稿)-补充说明 8_总包工程清单格式2012.12.25(1.5土建填写) 4" xfId="13379"/>
    <cellStyle name="好_副本2 1期清单多层定稿价格(终稿)-补充说明 8_总包工程清单格式2012.12.25(1.5土建填写) 5" xfId="13380"/>
    <cellStyle name="好_副本2 1期清单多层定稿价格(终稿)-补充说明 8_总包工程清单格式2012.12.25(1.5土建填写) 6" xfId="13381"/>
    <cellStyle name="好_副本2 1期清单多层定稿价格(终稿)-补充说明 8_总包工程清单格式2012.12.25(1.5土建填写) 7" xfId="13382"/>
    <cellStyle name="好_副本2 1期清单多层定稿价格(终稿)-补充说明 8_总包工程清单格式2012.12.25(1.5土建填写) 8" xfId="13383"/>
    <cellStyle name="好_副本2 1期清单多层定稿价格(终稿)-补充说明 8_总包工程清单格式2012.12.25(1.5土建填写) 9" xfId="13384"/>
    <cellStyle name="好_副本2 1期清单多层定稿价格(终稿)-补充说明 9" xfId="13385"/>
    <cellStyle name="好_副本2 1期清单多层定稿价格(终稿)-补充说明 9 10" xfId="13386"/>
    <cellStyle name="好_副本2 1期清单多层定稿价格(终稿)-补充说明 9 11" xfId="13387"/>
    <cellStyle name="好_副本2 1期清单多层定稿价格(终稿)-补充说明 9 12" xfId="13388"/>
    <cellStyle name="好_副本2 1期清单多层定稿价格(终稿)-补充说明 9 13" xfId="13389"/>
    <cellStyle name="好_副本2 1期清单多层定稿价格(终稿)-补充说明 9 14" xfId="12134"/>
    <cellStyle name="好_副本2 1期清单多层定稿价格(终稿)-补充说明 9 15" xfId="182"/>
    <cellStyle name="好_副本2 1期清单多层定稿价格(终稿)-补充说明 9 16" xfId="5281"/>
    <cellStyle name="好_副本2 1期清单多层定稿价格(终稿)-补充说明 9 2" xfId="13390"/>
    <cellStyle name="好_副本2 1期清单多层定稿价格(终稿)-补充说明 9 3" xfId="13391"/>
    <cellStyle name="好_副本2 1期清单多层定稿价格(终稿)-补充说明 9 4" xfId="13392"/>
    <cellStyle name="好_副本2 1期清单多层定稿价格(终稿)-补充说明 9 5" xfId="13393"/>
    <cellStyle name="好_副本2 1期清单多层定稿价格(终稿)-补充说明 9 6" xfId="13394"/>
    <cellStyle name="好_副本2 1期清单多层定稿价格(终稿)-补充说明 9 7" xfId="13395"/>
    <cellStyle name="好_副本2 1期清单多层定稿价格(终稿)-补充说明 9 8" xfId="13396"/>
    <cellStyle name="好_副本2 1期清单多层定稿价格(终稿)-补充说明 9 9" xfId="13397"/>
    <cellStyle name="好_副本2 1期清单多层定稿价格(终稿)-补充说明 9_1.7安装" xfId="13398"/>
    <cellStyle name="好_副本2 1期清单多层定稿价格(终稿)-补充说明 9_1.7安装 10" xfId="6085"/>
    <cellStyle name="好_副本2 1期清单多层定稿价格(终稿)-补充说明 9_1.7安装 11" xfId="6087"/>
    <cellStyle name="好_副本2 1期清单多层定稿价格(终稿)-补充说明 9_1.7安装 12" xfId="6089"/>
    <cellStyle name="好_副本2 1期清单多层定稿价格(终稿)-补充说明 9_1.7安装 13" xfId="6091"/>
    <cellStyle name="好_副本2 1期清单多层定稿价格(终稿)-补充说明 9_1.7安装 14" xfId="6093"/>
    <cellStyle name="好_副本2 1期清单多层定稿价格(终稿)-补充说明 9_1.7安装 15" xfId="13401"/>
    <cellStyle name="好_副本2 1期清单多层定稿价格(终稿)-补充说明 9_1.7安装 16" xfId="13402"/>
    <cellStyle name="好_副本2 1期清单多层定稿价格(终稿)-补充说明 9_1.7安装 2" xfId="13403"/>
    <cellStyle name="好_副本2 1期清单多层定稿价格(终稿)-补充说明 9_1.7安装 3" xfId="13404"/>
    <cellStyle name="好_副本2 1期清单多层定稿价格(终稿)-补充说明 9_1.7安装 4" xfId="13405"/>
    <cellStyle name="好_副本2 1期清单多层定稿价格(终稿)-补充说明 9_1.7安装 5" xfId="13406"/>
    <cellStyle name="好_副本2 1期清单多层定稿价格(终稿)-补充说明 9_1.7安装 6" xfId="13407"/>
    <cellStyle name="好_副本2 1期清单多层定稿价格(终稿)-补充说明 9_1.7安装 7" xfId="13408"/>
    <cellStyle name="好_副本2 1期清单多层定稿价格(终稿)-补充说明 9_1.7安装 8" xfId="13409"/>
    <cellStyle name="好_副本2 1期清单多层定稿价格(终稿)-补充说明 9_1.7安装 9" xfId="13410"/>
    <cellStyle name="好_副本2 1期清单多层定稿价格(终稿)-补充说明 9_总包工程清单格式2012.12.25(1.4填写)(指标分析)" xfId="13411"/>
    <cellStyle name="好_副本2 1期清单多层定稿价格(终稿)-补充说明 9_总包工程清单格式2012.12.25(1.4填写)(指标分析) 10" xfId="13413"/>
    <cellStyle name="好_副本2 1期清单多层定稿价格(终稿)-补充说明 9_总包工程清单格式2012.12.25(1.4填写)(指标分析) 11" xfId="10727"/>
    <cellStyle name="好_副本2 1期清单多层定稿价格(终稿)-补充说明 9_总包工程清单格式2012.12.25(1.4填写)(指标分析) 12" xfId="10729"/>
    <cellStyle name="好_副本2 1期清单多层定稿价格(终稿)-补充说明 9_总包工程清单格式2012.12.25(1.4填写)(指标分析) 13" xfId="10731"/>
    <cellStyle name="好_副本2 1期清单多层定稿价格(终稿)-补充说明 9_总包工程清单格式2012.12.25(1.4填写)(指标分析) 14" xfId="10733"/>
    <cellStyle name="好_副本2 1期清单多层定稿价格(终稿)-补充说明 9_总包工程清单格式2012.12.25(1.4填写)(指标分析) 15" xfId="10735"/>
    <cellStyle name="好_副本2 1期清单多层定稿价格(终稿)-补充说明 9_总包工程清单格式2012.12.25(1.4填写)(指标分析) 16" xfId="10737"/>
    <cellStyle name="好_副本2 1期清单多层定稿价格(终稿)-补充说明 9_总包工程清单格式2012.12.25(1.4填写)(指标分析) 2" xfId="11126"/>
    <cellStyle name="好_副本2 1期清单多层定稿价格(终稿)-补充说明 9_总包工程清单格式2012.12.25(1.4填写)(指标分析) 3" xfId="11128"/>
    <cellStyle name="好_副本2 1期清单多层定稿价格(终稿)-补充说明 9_总包工程清单格式2012.12.25(1.4填写)(指标分析) 4" xfId="11130"/>
    <cellStyle name="好_副本2 1期清单多层定稿价格(终稿)-补充说明 9_总包工程清单格式2012.12.25(1.4填写)(指标分析) 5" xfId="11133"/>
    <cellStyle name="好_副本2 1期清单多层定稿价格(终稿)-补充说明 9_总包工程清单格式2012.12.25(1.4填写)(指标分析) 6" xfId="11136"/>
    <cellStyle name="好_副本2 1期清单多层定稿价格(终稿)-补充说明 9_总包工程清单格式2012.12.25(1.4填写)(指标分析) 7" xfId="13414"/>
    <cellStyle name="好_副本2 1期清单多层定稿价格(终稿)-补充说明 9_总包工程清单格式2012.12.25(1.4填写)(指标分析) 8" xfId="13417"/>
    <cellStyle name="好_副本2 1期清单多层定稿价格(终稿)-补充说明 9_总包工程清单格式2012.12.25(1.4填写)(指标分析) 9" xfId="13419"/>
    <cellStyle name="好_副本2 1期清单多层定稿价格(终稿)-补充说明 9_总包工程清单格式2012.12.25(1.5土建填写)" xfId="13421"/>
    <cellStyle name="好_副本2 1期清单多层定稿价格(终稿)-补充说明 9_总包工程清单格式2012.12.25(1.5土建填写) 10" xfId="13422"/>
    <cellStyle name="好_副本2 1期清单多层定稿价格(终稿)-补充说明 9_总包工程清单格式2012.12.25(1.5土建填写) 11" xfId="13423"/>
    <cellStyle name="好_副本2 1期清单多层定稿价格(终稿)-补充说明 9_总包工程清单格式2012.12.25(1.5土建填写) 12" xfId="13424"/>
    <cellStyle name="好_副本2 1期清单多层定稿价格(终稿)-补充说明 9_总包工程清单格式2012.12.25(1.5土建填写) 13" xfId="11083"/>
    <cellStyle name="好_副本2 1期清单多层定稿价格(终稿)-补充说明 9_总包工程清单格式2012.12.25(1.5土建填写) 14" xfId="13425"/>
    <cellStyle name="好_副本2 1期清单多层定稿价格(终稿)-补充说明 9_总包工程清单格式2012.12.25(1.5土建填写) 15" xfId="13426"/>
    <cellStyle name="好_副本2 1期清单多层定稿价格(终稿)-补充说明 9_总包工程清单格式2012.12.25(1.5土建填写) 16" xfId="13427"/>
    <cellStyle name="好_副本2 1期清单多层定稿价格(终稿)-补充说明 9_总包工程清单格式2012.12.25(1.5土建填写) 2" xfId="13428"/>
    <cellStyle name="好_副本2 1期清单多层定稿价格(终稿)-补充说明 9_总包工程清单格式2012.12.25(1.5土建填写) 3" xfId="13429"/>
    <cellStyle name="好_副本2 1期清单多层定稿价格(终稿)-补充说明 9_总包工程清单格式2012.12.25(1.5土建填写) 4" xfId="13430"/>
    <cellStyle name="好_副本2 1期清单多层定稿价格(终稿)-补充说明 9_总包工程清单格式2012.12.25(1.5土建填写) 5" xfId="13431"/>
    <cellStyle name="好_副本2 1期清单多层定稿价格(终稿)-补充说明 9_总包工程清单格式2012.12.25(1.5土建填写) 6" xfId="13432"/>
    <cellStyle name="好_副本2 1期清单多层定稿价格(终稿)-补充说明 9_总包工程清单格式2012.12.25(1.5土建填写) 7" xfId="13433"/>
    <cellStyle name="好_副本2 1期清单多层定稿价格(终稿)-补充说明 9_总包工程清单格式2012.12.25(1.5土建填写) 8" xfId="13434"/>
    <cellStyle name="好_副本2 1期清单多层定稿价格(终稿)-补充说明 9_总包工程清单格式2012.12.25(1.5土建填写) 9" xfId="13435"/>
    <cellStyle name="好_华阳上品总包清单一标段定（合并）0928（李）" xfId="12382"/>
    <cellStyle name="好_华阳上品总包清单一标段定（合并）0928（李） 10" xfId="13436"/>
    <cellStyle name="好_华阳上品总包清单一标段定（合并）0928（李） 11" xfId="13437"/>
    <cellStyle name="好_华阳上品总包清单一标段定（合并）0928（李） 12" xfId="13438"/>
    <cellStyle name="好_华阳上品总包清单一标段定（合并）0928（李） 13" xfId="13439"/>
    <cellStyle name="好_华阳上品总包清单一标段定（合并）0928（李） 14" xfId="101"/>
    <cellStyle name="好_华阳上品总包清单一标段定（合并）0928（李） 15" xfId="13440"/>
    <cellStyle name="好_华阳上品总包清单一标段定（合并）0928（李） 16" xfId="13441"/>
    <cellStyle name="好_华阳上品总包清单一标段定（合并）0928（李） 2" xfId="13442"/>
    <cellStyle name="好_华阳上品总包清单一标段定（合并）0928（李） 3" xfId="13443"/>
    <cellStyle name="好_华阳上品总包清单一标段定（合并）0928（李） 4" xfId="13444"/>
    <cellStyle name="好_华阳上品总包清单一标段定（合并）0928（李） 5" xfId="13445"/>
    <cellStyle name="好_华阳上品总包清单一标段定（合并）0928（李） 6" xfId="13446"/>
    <cellStyle name="好_华阳上品总包清单一标段定（合并）0928（李） 7" xfId="13447"/>
    <cellStyle name="好_华阳上品总包清单一标段定（合并）0928（李） 8" xfId="12061"/>
    <cellStyle name="好_华阳上品总包清单一标段定（合并）0928（李） 9" xfId="13448"/>
    <cellStyle name="好_甲供材料" xfId="13449"/>
    <cellStyle name="好_甲供材料 10" xfId="13450"/>
    <cellStyle name="好_甲供材料 11" xfId="13451"/>
    <cellStyle name="好_甲供材料 12" xfId="11280"/>
    <cellStyle name="好_甲供材料 13" xfId="11282"/>
    <cellStyle name="好_甲供材料 14" xfId="11284"/>
    <cellStyle name="好_甲供材料 15" xfId="11286"/>
    <cellStyle name="好_甲供材料 16" xfId="11288"/>
    <cellStyle name="好_甲供材料 2" xfId="3509"/>
    <cellStyle name="好_甲供材料 3" xfId="13452"/>
    <cellStyle name="好_甲供材料 4" xfId="13453"/>
    <cellStyle name="好_甲供材料 5" xfId="13454"/>
    <cellStyle name="好_甲供材料 6" xfId="13455"/>
    <cellStyle name="好_甲供材料 7" xfId="13456"/>
    <cellStyle name="好_甲供材料 8" xfId="13457"/>
    <cellStyle name="好_甲供材料 9" xfId="13458"/>
    <cellStyle name="好_金沙洲B04地块甲供材、甲限材汇总表（100303）" xfId="13459"/>
    <cellStyle name="好_金沙洲B04地块甲供材、甲限材汇总表（100303） 10" xfId="3583"/>
    <cellStyle name="好_金沙洲B04地块甲供材、甲限材汇总表（100303） 11" xfId="3585"/>
    <cellStyle name="好_金沙洲B04地块甲供材、甲限材汇总表（100303） 12" xfId="3588"/>
    <cellStyle name="好_金沙洲B04地块甲供材、甲限材汇总表（100303） 13" xfId="13460"/>
    <cellStyle name="好_金沙洲B04地块甲供材、甲限材汇总表（100303） 14" xfId="13461"/>
    <cellStyle name="好_金沙洲B04地块甲供材、甲限材汇总表（100303） 15" xfId="13462"/>
    <cellStyle name="好_金沙洲B04地块甲供材、甲限材汇总表（100303） 16" xfId="13463"/>
    <cellStyle name="好_金沙洲B04地块甲供材、甲限材汇总表（100303） 2" xfId="7024"/>
    <cellStyle name="好_金沙洲B04地块甲供材、甲限材汇总表（100303） 3" xfId="7027"/>
    <cellStyle name="好_金沙洲B04地块甲供材、甲限材汇总表（100303） 4" xfId="7030"/>
    <cellStyle name="好_金沙洲B04地块甲供材、甲限材汇总表（100303） 5" xfId="7032"/>
    <cellStyle name="好_金沙洲B04地块甲供材、甲限材汇总表（100303） 6" xfId="7034"/>
    <cellStyle name="好_金沙洲B04地块甲供材、甲限材汇总表（100303） 7" xfId="7036"/>
    <cellStyle name="好_金沙洲B04地块甲供材、甲限材汇总表（100303） 8" xfId="13464"/>
    <cellStyle name="好_金沙洲B04地块甲供材、甲限材汇总表（100303） 9" xfId="13465"/>
    <cellStyle name="好_昆明地铁清单模板09.12.28" xfId="13466"/>
    <cellStyle name="好_昆明地铁清单模板09.12.28 10" xfId="13467"/>
    <cellStyle name="好_昆明地铁清单模板09.12.28 11" xfId="13468"/>
    <cellStyle name="好_昆明地铁清单模板09.12.28 12" xfId="13469"/>
    <cellStyle name="好_昆明地铁清单模板09.12.28 13" xfId="13470"/>
    <cellStyle name="好_昆明地铁清单模板09.12.28 14" xfId="13471"/>
    <cellStyle name="好_昆明地铁清单模板09.12.28 15" xfId="106"/>
    <cellStyle name="好_昆明地铁清单模板09.12.28 16" xfId="13472"/>
    <cellStyle name="好_昆明地铁清单模板09.12.28 2" xfId="11348"/>
    <cellStyle name="好_昆明地铁清单模板09.12.28 3" xfId="11350"/>
    <cellStyle name="好_昆明地铁清单模板09.12.28 4" xfId="2977"/>
    <cellStyle name="好_昆明地铁清单模板09.12.28 5" xfId="2988"/>
    <cellStyle name="好_昆明地铁清单模板09.12.28 6" xfId="2995"/>
    <cellStyle name="好_昆明地铁清单模板09.12.28 7" xfId="3004"/>
    <cellStyle name="好_昆明地铁清单模板09.12.28 8" xfId="13473"/>
    <cellStyle name="好_昆明地铁清单模板09.12.28 9" xfId="13474"/>
    <cellStyle name="好_七号线清单模板09.06.08" xfId="13475"/>
    <cellStyle name="好_七号线清单模板09.06.08 10" xfId="13477"/>
    <cellStyle name="好_七号线清单模板09.06.08 11" xfId="13478"/>
    <cellStyle name="好_七号线清单模板09.06.08 12" xfId="13479"/>
    <cellStyle name="好_七号线清单模板09.06.08 13" xfId="13480"/>
    <cellStyle name="好_七号线清单模板09.06.08 14" xfId="13481"/>
    <cellStyle name="好_七号线清单模板09.06.08 15" xfId="13482"/>
    <cellStyle name="好_七号线清单模板09.06.08 16" xfId="13483"/>
    <cellStyle name="好_七号线清单模板09.06.08 2" xfId="13484"/>
    <cellStyle name="好_七号线清单模板09.06.08 3" xfId="13485"/>
    <cellStyle name="好_七号线清单模板09.06.08 4" xfId="13486"/>
    <cellStyle name="好_七号线清单模板09.06.08 5" xfId="13487"/>
    <cellStyle name="好_七号线清单模板09.06.08 6" xfId="13488"/>
    <cellStyle name="好_七号线清单模板09.06.08 7" xfId="13490"/>
    <cellStyle name="好_七号线清单模板09.06.08 8" xfId="13492"/>
    <cellStyle name="好_七号线清单模板09.06.08 9" xfId="13494"/>
    <cellStyle name="好_其他材料选价" xfId="13496"/>
    <cellStyle name="好_其他材料选价 10" xfId="5569"/>
    <cellStyle name="好_其他材料选价 11" xfId="1730"/>
    <cellStyle name="好_其他材料选价 12" xfId="13497"/>
    <cellStyle name="好_其他材料选价 13" xfId="13498"/>
    <cellStyle name="好_其他材料选价 14" xfId="13500"/>
    <cellStyle name="好_其他材料选价 15" xfId="13502"/>
    <cellStyle name="好_其他材料选价 16" xfId="13504"/>
    <cellStyle name="好_其他材料选价 2" xfId="11396"/>
    <cellStyle name="好_其他材料选价 3" xfId="13506"/>
    <cellStyle name="好_其他材料选价 4" xfId="13507"/>
    <cellStyle name="好_其他材料选价 5" xfId="13508"/>
    <cellStyle name="好_其他材料选价 6" xfId="13509"/>
    <cellStyle name="好_其他材料选价 7" xfId="13510"/>
    <cellStyle name="好_其他材料选价 8" xfId="13511"/>
    <cellStyle name="好_其他材料选价 9" xfId="13512"/>
    <cellStyle name="好_西安地铁(电气)2008.7.11" xfId="9384"/>
    <cellStyle name="好_西安地铁(电气)2008.7.11 10" xfId="13513"/>
    <cellStyle name="好_西安地铁(电气)2008.7.11 11" xfId="13514"/>
    <cellStyle name="好_西安地铁(电气)2008.7.11 12" xfId="13515"/>
    <cellStyle name="好_西安地铁(电气)2008.7.11 13" xfId="13516"/>
    <cellStyle name="好_西安地铁(电气)2008.7.11 14" xfId="13517"/>
    <cellStyle name="好_西安地铁(电气)2008.7.11 15" xfId="13518"/>
    <cellStyle name="好_西安地铁(电气)2008.7.11 16" xfId="13520"/>
    <cellStyle name="好_西安地铁(电气)2008.7.11 2" xfId="5703"/>
    <cellStyle name="好_西安地铁(电气)2008.7.11 3" xfId="5707"/>
    <cellStyle name="好_西安地铁(电气)2008.7.11 4" xfId="7562"/>
    <cellStyle name="好_西安地铁(电气)2008.7.11 5" xfId="13522"/>
    <cellStyle name="好_西安地铁(电气)2008.7.11 6" xfId="13399"/>
    <cellStyle name="好_西安地铁(电气)2008.7.11 7" xfId="13524"/>
    <cellStyle name="好_西安地铁(电气)2008.7.11 8" xfId="13526"/>
    <cellStyle name="好_西安地铁(电气)2008.7.11 9" xfId="13528"/>
    <cellStyle name="好_长白山威斯汀公共及客房2011.5.31（未锁-修订）" xfId="13530"/>
    <cellStyle name="好_长白山威斯汀公共及客房2011.5.31（未锁-修订） 10" xfId="13531"/>
    <cellStyle name="好_长白山威斯汀公共及客房2011.5.31（未锁-修订） 11" xfId="13532"/>
    <cellStyle name="好_长白山威斯汀公共及客房2011.5.31（未锁-修订） 12" xfId="13533"/>
    <cellStyle name="好_长白山威斯汀公共及客房2011.5.31（未锁-修订） 13" xfId="13534"/>
    <cellStyle name="好_长白山威斯汀公共及客房2011.5.31（未锁-修订） 14" xfId="13535"/>
    <cellStyle name="好_长白山威斯汀公共及客房2011.5.31（未锁-修订） 15" xfId="13536"/>
    <cellStyle name="好_长白山威斯汀公共及客房2011.5.31（未锁-修订） 16" xfId="13537"/>
    <cellStyle name="好_长白山威斯汀公共及客房2011.5.31（未锁-修订） 2" xfId="13538"/>
    <cellStyle name="好_长白山威斯汀公共及客房2011.5.31（未锁-修订） 3" xfId="13539"/>
    <cellStyle name="好_长白山威斯汀公共及客房2011.5.31（未锁-修订） 4" xfId="13540"/>
    <cellStyle name="好_长白山威斯汀公共及客房2011.5.31（未锁-修订） 5" xfId="13541"/>
    <cellStyle name="好_长白山威斯汀公共及客房2011.5.31（未锁-修订） 6" xfId="13542"/>
    <cellStyle name="好_长白山威斯汀公共及客房2011.5.31（未锁-修订） 7" xfId="13543"/>
    <cellStyle name="好_长白山威斯汀公共及客房2011.5.31（未锁-修订） 8" xfId="13544"/>
    <cellStyle name="好_长白山威斯汀公共及客房2011.5.31（未锁-修订） 9" xfId="13545"/>
    <cellStyle name="好_长白山威斯汀公共及客房2011.5.31（未锁-修订）_（已锁）长沙开福万达酒店客房区清单0920" xfId="13546"/>
    <cellStyle name="好_长白山威斯汀公共及客房2011.5.31（未锁-修订）_（已锁）长沙开福万达酒店客房区清单0920 10" xfId="13548"/>
    <cellStyle name="好_长白山威斯汀公共及客房2011.5.31（未锁-修订）_（已锁）长沙开福万达酒店客房区清单0920 11" xfId="9820"/>
    <cellStyle name="好_长白山威斯汀公共及客房2011.5.31（未锁-修订）_（已锁）长沙开福万达酒店客房区清单0920 12" xfId="13549"/>
    <cellStyle name="好_长白山威斯汀公共及客房2011.5.31（未锁-修订）_（已锁）长沙开福万达酒店客房区清单0920 13" xfId="13550"/>
    <cellStyle name="好_长白山威斯汀公共及客房2011.5.31（未锁-修订）_（已锁）长沙开福万达酒店客房区清单0920 14" xfId="13551"/>
    <cellStyle name="好_长白山威斯汀公共及客房2011.5.31（未锁-修订）_（已锁）长沙开福万达酒店客房区清单0920 15" xfId="13552"/>
    <cellStyle name="好_长白山威斯汀公共及客房2011.5.31（未锁-修订）_（已锁）长沙开福万达酒店客房区清单0920 16" xfId="13553"/>
    <cellStyle name="好_长白山威斯汀公共及客房2011.5.31（未锁-修订）_（已锁）长沙开福万达酒店客房区清单0920 2" xfId="13555"/>
    <cellStyle name="好_长白山威斯汀公共及客房2011.5.31（未锁-修订）_（已锁）长沙开福万达酒店客房区清单0920 3" xfId="13556"/>
    <cellStyle name="好_长白山威斯汀公共及客房2011.5.31（未锁-修订）_（已锁）长沙开福万达酒店客房区清单0920 4" xfId="13557"/>
    <cellStyle name="好_长白山威斯汀公共及客房2011.5.31（未锁-修订）_（已锁）长沙开福万达酒店客房区清单0920 5" xfId="13558"/>
    <cellStyle name="好_长白山威斯汀公共及客房2011.5.31（未锁-修订）_（已锁）长沙开福万达酒店客房区清单0920 6" xfId="13559"/>
    <cellStyle name="好_长白山威斯汀公共及客房2011.5.31（未锁-修订）_（已锁）长沙开福万达酒店客房区清单0920 7" xfId="13560"/>
    <cellStyle name="好_长白山威斯汀公共及客房2011.5.31（未锁-修订）_（已锁）长沙开福万达酒店客房区清单0920 8" xfId="13561"/>
    <cellStyle name="好_长白山威斯汀公共及客房2011.5.31（未锁-修订）_（已锁）长沙开福万达酒店客房区清单0920 9" xfId="13562"/>
    <cellStyle name="好_长白山威斯汀公共及客房2011.5.9" xfId="13563"/>
    <cellStyle name="好_长白山威斯汀公共及客房2011.5.9 10" xfId="13564"/>
    <cellStyle name="好_长白山威斯汀公共及客房2011.5.9 11" xfId="13566"/>
    <cellStyle name="好_长白山威斯汀公共及客房2011.5.9 12" xfId="13567"/>
    <cellStyle name="好_长白山威斯汀公共及客房2011.5.9 13" xfId="13568"/>
    <cellStyle name="好_长白山威斯汀公共及客房2011.5.9 14" xfId="13569"/>
    <cellStyle name="好_长白山威斯汀公共及客房2011.5.9 15" xfId="13570"/>
    <cellStyle name="好_长白山威斯汀公共及客房2011.5.9 16" xfId="13571"/>
    <cellStyle name="好_长白山威斯汀公共及客房2011.5.9 2" xfId="7820"/>
    <cellStyle name="好_长白山威斯汀公共及客房2011.5.9 3" xfId="7823"/>
    <cellStyle name="好_长白山威斯汀公共及客房2011.5.9 4" xfId="7826"/>
    <cellStyle name="好_长白山威斯汀公共及客房2011.5.9 5" xfId="13572"/>
    <cellStyle name="好_长白山威斯汀公共及客房2011.5.9 6" xfId="13573"/>
    <cellStyle name="好_长白山威斯汀公共及客房2011.5.9 7" xfId="13574"/>
    <cellStyle name="好_长白山威斯汀公共及客房2011.5.9 8" xfId="13575"/>
    <cellStyle name="好_长白山威斯汀公共及客房2011.5.9 9" xfId="13576"/>
    <cellStyle name="好_长沙客房SU1 SU2" xfId="13577"/>
    <cellStyle name="好_长沙客房SU1 SU2 10" xfId="7154"/>
    <cellStyle name="好_长沙客房SU1 SU2 11" xfId="7157"/>
    <cellStyle name="好_长沙客房SU1 SU2 12" xfId="7160"/>
    <cellStyle name="好_长沙客房SU1 SU2 13" xfId="7163"/>
    <cellStyle name="好_长沙客房SU1 SU2 14" xfId="397"/>
    <cellStyle name="好_长沙客房SU1 SU2 15" xfId="3872"/>
    <cellStyle name="好_长沙客房SU1 SU2 16" xfId="3874"/>
    <cellStyle name="好_长沙客房SU1 SU2 2" xfId="8082"/>
    <cellStyle name="好_长沙客房SU1 SU2 3" xfId="9276"/>
    <cellStyle name="好_长沙客房SU1 SU2 4" xfId="9278"/>
    <cellStyle name="好_长沙客房SU1 SU2 5" xfId="13578"/>
    <cellStyle name="好_长沙客房SU1 SU2 6" xfId="13579"/>
    <cellStyle name="好_长沙客房SU1 SU2 7" xfId="13580"/>
    <cellStyle name="好_长沙客房SU1 SU2 8" xfId="13581"/>
    <cellStyle name="好_长沙客房SU1 SU2 9" xfId="13582"/>
    <cellStyle name="好_长沙客房SU1 SU2_（已锁）长沙开福万达酒店客房区清单0920" xfId="13583"/>
    <cellStyle name="好_长沙客房SU1 SU2_（已锁）长沙开福万达酒店客房区清单0920 10" xfId="13584"/>
    <cellStyle name="好_长沙客房SU1 SU2_（已锁）长沙开福万达酒店客房区清单0920 11" xfId="13585"/>
    <cellStyle name="好_长沙客房SU1 SU2_（已锁）长沙开福万达酒店客房区清单0920 12" xfId="13586"/>
    <cellStyle name="好_长沙客房SU1 SU2_（已锁）长沙开福万达酒店客房区清单0920 13" xfId="13587"/>
    <cellStyle name="好_长沙客房SU1 SU2_（已锁）长沙开福万达酒店客房区清单0920 14" xfId="13588"/>
    <cellStyle name="好_长沙客房SU1 SU2_（已锁）长沙开福万达酒店客房区清单0920 15" xfId="13589"/>
    <cellStyle name="好_长沙客房SU1 SU2_（已锁）长沙开福万达酒店客房区清单0920 16" xfId="13590"/>
    <cellStyle name="好_长沙客房SU1 SU2_（已锁）长沙开福万达酒店客房区清单0920 2" xfId="13592"/>
    <cellStyle name="好_长沙客房SU1 SU2_（已锁）长沙开福万达酒店客房区清单0920 3" xfId="13593"/>
    <cellStyle name="好_长沙客房SU1 SU2_（已锁）长沙开福万达酒店客房区清单0920 4" xfId="13594"/>
    <cellStyle name="好_长沙客房SU1 SU2_（已锁）长沙开福万达酒店客房区清单0920 5" xfId="13595"/>
    <cellStyle name="好_长沙客房SU1 SU2_（已锁）长沙开福万达酒店客房区清单0920 6" xfId="13596"/>
    <cellStyle name="好_长沙客房SU1 SU2_（已锁）长沙开福万达酒店客房区清单0920 7" xfId="13597"/>
    <cellStyle name="好_长沙客房SU1 SU2_（已锁）长沙开福万达酒店客房区清单0920 8" xfId="7554"/>
    <cellStyle name="好_长沙客房SU1 SU2_（已锁）长沙开福万达酒店客房区清单0920 9" xfId="7557"/>
    <cellStyle name="好_中昌标底汇报" xfId="13598"/>
    <cellStyle name="好_中昌标底汇报 10" xfId="13599"/>
    <cellStyle name="好_中昌标底汇报 11" xfId="13601"/>
    <cellStyle name="好_中昌标底汇报 12" xfId="13603"/>
    <cellStyle name="好_中昌标底汇报 13" xfId="13605"/>
    <cellStyle name="好_中昌标底汇报 14" xfId="13607"/>
    <cellStyle name="好_中昌标底汇报 15" xfId="13608"/>
    <cellStyle name="好_中昌标底汇报 16" xfId="13609"/>
    <cellStyle name="好_中昌标底汇报 2" xfId="13610"/>
    <cellStyle name="好_中昌标底汇报 3" xfId="13611"/>
    <cellStyle name="好_中昌标底汇报 4" xfId="13612"/>
    <cellStyle name="好_中昌标底汇报 5" xfId="13613"/>
    <cellStyle name="好_中昌标底汇报 6" xfId="13614"/>
    <cellStyle name="好_中昌标底汇报 7" xfId="13616"/>
    <cellStyle name="好_中昌标底汇报 8" xfId="13618"/>
    <cellStyle name="好_中昌标底汇报 9" xfId="13620"/>
    <cellStyle name="好_中天七建2009年9月20日进度申请款B4~B8-审批表" xfId="922"/>
    <cellStyle name="好_中天七建2009年9月20日进度申请款B4~B8-审批表 10" xfId="13622"/>
    <cellStyle name="好_中天七建2009年9月20日进度申请款B4~B8-审批表 11" xfId="13623"/>
    <cellStyle name="好_中天七建2009年9月20日进度申请款B4~B8-审批表 12" xfId="13624"/>
    <cellStyle name="好_中天七建2009年9月20日进度申请款B4~B8-审批表 13" xfId="13625"/>
    <cellStyle name="好_中天七建2009年9月20日进度申请款B4~B8-审批表 14" xfId="13626"/>
    <cellStyle name="好_中天七建2009年9月20日进度申请款B4~B8-审批表 15" xfId="13627"/>
    <cellStyle name="好_中天七建2009年9月20日进度申请款B4~B8-审批表 16" xfId="13628"/>
    <cellStyle name="好_中天七建2009年9月20日进度申请款B4~B8-审批表 2" xfId="13629"/>
    <cellStyle name="好_中天七建2009年9月20日进度申请款B4~B8-审批表 3" xfId="13630"/>
    <cellStyle name="好_中天七建2009年9月20日进度申请款B4~B8-审批表 4" xfId="13631"/>
    <cellStyle name="好_中天七建2009年9月20日进度申请款B4~B8-审批表 5" xfId="13632"/>
    <cellStyle name="好_中天七建2009年9月20日进度申请款B4~B8-审批表 6" xfId="13633"/>
    <cellStyle name="好_中天七建2009年9月20日进度申请款B4~B8-审批表 7" xfId="13634"/>
    <cellStyle name="好_中天七建2009年9月20日进度申请款B4~B8-审批表 8" xfId="13635"/>
    <cellStyle name="好_中天七建2009年9月20日进度申请款B4~B8-审批表 9" xfId="13636"/>
    <cellStyle name="好_主线清单模板09.3.19（讨论后修改版）" xfId="13637"/>
    <cellStyle name="好_主线清单模板09.3.19（讨论后修改版） 10" xfId="13638"/>
    <cellStyle name="好_主线清单模板09.3.19（讨论后修改版） 11" xfId="13639"/>
    <cellStyle name="好_主线清单模板09.3.19（讨论后修改版） 12" xfId="13640"/>
    <cellStyle name="好_主线清单模板09.3.19（讨论后修改版） 13" xfId="13641"/>
    <cellStyle name="好_主线清单模板09.3.19（讨论后修改版） 14" xfId="13642"/>
    <cellStyle name="好_主线清单模板09.3.19（讨论后修改版） 15" xfId="13643"/>
    <cellStyle name="好_主线清单模板09.3.19（讨论后修改版） 16" xfId="13644"/>
    <cellStyle name="好_主线清单模板09.3.19（讨论后修改版） 2" xfId="13645"/>
    <cellStyle name="好_主线清单模板09.3.19（讨论后修改版） 3" xfId="13647"/>
    <cellStyle name="好_主线清单模板09.3.19（讨论后修改版） 4" xfId="13649"/>
    <cellStyle name="好_主线清单模板09.3.19（讨论后修改版） 5" xfId="13651"/>
    <cellStyle name="好_主线清单模板09.3.19（讨论后修改版） 6" xfId="13653"/>
    <cellStyle name="好_主线清单模板09.3.19（讨论后修改版） 7" xfId="13655"/>
    <cellStyle name="好_主线清单模板09.3.19（讨论后修改版） 8" xfId="13657"/>
    <cellStyle name="好_主线清单模板09.3.19（讨论后修改版） 9" xfId="13658"/>
    <cellStyle name="好_主线清单模板09.3.20（讨论后修改版）" xfId="13659"/>
    <cellStyle name="好_主线清单模板09.3.20（讨论后修改版） 10" xfId="875"/>
    <cellStyle name="好_主线清单模板09.3.20（讨论后修改版） 11" xfId="896"/>
    <cellStyle name="好_主线清单模板09.3.20（讨论后修改版） 12" xfId="944"/>
    <cellStyle name="好_主线清单模板09.3.20（讨论后修改版） 13" xfId="9523"/>
    <cellStyle name="好_主线清单模板09.3.20（讨论后修改版） 14" xfId="9594"/>
    <cellStyle name="好_主线清单模板09.3.20（讨论后修改版） 15" xfId="9684"/>
    <cellStyle name="好_主线清单模板09.3.20（讨论后修改版） 16" xfId="9686"/>
    <cellStyle name="好_主线清单模板09.3.20（讨论后修改版） 2" xfId="13661"/>
    <cellStyle name="好_主线清单模板09.3.20（讨论后修改版） 3" xfId="13662"/>
    <cellStyle name="好_主线清单模板09.3.20（讨论后修改版） 4" xfId="13663"/>
    <cellStyle name="好_主线清单模板09.3.20（讨论后修改版） 5" xfId="13665"/>
    <cellStyle name="好_主线清单模板09.3.20（讨论后修改版） 6" xfId="13667"/>
    <cellStyle name="好_主线清单模板09.3.20（讨论后修改版） 7" xfId="13669"/>
    <cellStyle name="好_主线清单模板09.3.20（讨论后修改版） 8" xfId="13671"/>
    <cellStyle name="好_主线清单模板09.3.20（讨论后修改版） 9" xfId="13673"/>
    <cellStyle name="好_主线清单模板09.4.10" xfId="13675"/>
    <cellStyle name="好_主线清单模板09.4.10 10" xfId="13676"/>
    <cellStyle name="好_主线清单模板09.4.10 11" xfId="13312"/>
    <cellStyle name="好_主线清单模板09.4.10 12" xfId="9760"/>
    <cellStyle name="好_主线清单模板09.4.10 13" xfId="9763"/>
    <cellStyle name="好_主线清单模板09.4.10 14" xfId="9766"/>
    <cellStyle name="好_主线清单模板09.4.10 15" xfId="4352"/>
    <cellStyle name="好_主线清单模板09.4.10 16" xfId="4356"/>
    <cellStyle name="好_主线清单模板09.4.10 2" xfId="13677"/>
    <cellStyle name="好_主线清单模板09.4.10 3" xfId="13678"/>
    <cellStyle name="好_主线清单模板09.4.10 4" xfId="13679"/>
    <cellStyle name="好_主线清单模板09.4.10 5" xfId="13680"/>
    <cellStyle name="好_主线清单模板09.4.10 6" xfId="13681"/>
    <cellStyle name="好_主线清单模板09.4.10 7" xfId="13682"/>
    <cellStyle name="好_主线清单模板09.4.10 8" xfId="13683"/>
    <cellStyle name="好_主线清单模板09.4.10 9" xfId="13684"/>
    <cellStyle name="好_总包预算造价对比表" xfId="12257"/>
    <cellStyle name="好_总包预算造价对比表 10" xfId="13685"/>
    <cellStyle name="好_总包预算造价对比表 11" xfId="13686"/>
    <cellStyle name="好_总包预算造价对比表 12" xfId="13687"/>
    <cellStyle name="好_总包预算造价对比表 13" xfId="13688"/>
    <cellStyle name="好_总包预算造价对比表 14" xfId="13689"/>
    <cellStyle name="好_总包预算造价对比表 15" xfId="13690"/>
    <cellStyle name="好_总包预算造价对比表 16" xfId="13691"/>
    <cellStyle name="好_总包预算造价对比表 2" xfId="13692"/>
    <cellStyle name="好_总包预算造价对比表 3" xfId="13693"/>
    <cellStyle name="好_总包预算造价对比表 4" xfId="13694"/>
    <cellStyle name="好_总包预算造价对比表 5" xfId="4780"/>
    <cellStyle name="好_总包预算造价对比表 6" xfId="13695"/>
    <cellStyle name="好_总包预算造价对比表 7" xfId="13696"/>
    <cellStyle name="好_总包预算造价对比表 8" xfId="13697"/>
    <cellStyle name="好_总包预算造价对比表 9" xfId="13698"/>
    <cellStyle name="汇总 10" xfId="13699"/>
    <cellStyle name="汇总 10 10" xfId="13700"/>
    <cellStyle name="汇总 10 11" xfId="13701"/>
    <cellStyle name="汇总 10 12" xfId="13702"/>
    <cellStyle name="汇总 10 13" xfId="13703"/>
    <cellStyle name="汇总 10 14" xfId="13704"/>
    <cellStyle name="汇总 10 15" xfId="13705"/>
    <cellStyle name="汇总 10 16" xfId="13706"/>
    <cellStyle name="汇总 10 2" xfId="13707"/>
    <cellStyle name="汇总 10 3" xfId="13708"/>
    <cellStyle name="汇总 10 4" xfId="13709"/>
    <cellStyle name="汇总 10 5" xfId="13710"/>
    <cellStyle name="汇总 10 6" xfId="13711"/>
    <cellStyle name="汇总 10 7" xfId="13712"/>
    <cellStyle name="汇总 10 8" xfId="13713"/>
    <cellStyle name="汇总 10 9" xfId="13714"/>
    <cellStyle name="汇总 11" xfId="13715"/>
    <cellStyle name="汇总 11 10" xfId="13412"/>
    <cellStyle name="汇总 11 11" xfId="8914"/>
    <cellStyle name="汇总 11 12" xfId="13716"/>
    <cellStyle name="汇总 11 13" xfId="12159"/>
    <cellStyle name="汇总 11 14" xfId="12161"/>
    <cellStyle name="汇总 11 15" xfId="12163"/>
    <cellStyle name="汇总 11 16" xfId="12165"/>
    <cellStyle name="汇总 11 2" xfId="13717"/>
    <cellStyle name="汇总 11 3" xfId="13718"/>
    <cellStyle name="汇总 11 4" xfId="13719"/>
    <cellStyle name="汇总 11 5" xfId="13720"/>
    <cellStyle name="汇总 11 6" xfId="13721"/>
    <cellStyle name="汇总 11 7" xfId="13722"/>
    <cellStyle name="汇总 11 8" xfId="13723"/>
    <cellStyle name="汇总 11 9" xfId="13724"/>
    <cellStyle name="汇总 12" xfId="13725"/>
    <cellStyle name="汇总 12 10" xfId="1279"/>
    <cellStyle name="汇总 12 11" xfId="13726"/>
    <cellStyle name="汇总 12 12" xfId="13727"/>
    <cellStyle name="汇总 12 13" xfId="13728"/>
    <cellStyle name="汇总 12 14" xfId="13729"/>
    <cellStyle name="汇总 12 15" xfId="13730"/>
    <cellStyle name="汇总 12 16" xfId="13731"/>
    <cellStyle name="汇总 12 2" xfId="13732"/>
    <cellStyle name="汇总 12 3" xfId="13733"/>
    <cellStyle name="汇总 12 4" xfId="13734"/>
    <cellStyle name="汇总 12 5" xfId="13735"/>
    <cellStyle name="汇总 12 6" xfId="13736"/>
    <cellStyle name="汇总 12 7" xfId="13737"/>
    <cellStyle name="汇总 12 8" xfId="13738"/>
    <cellStyle name="汇总 12 9" xfId="13739"/>
    <cellStyle name="汇总 13" xfId="13740"/>
    <cellStyle name="汇总 13 10" xfId="1415"/>
    <cellStyle name="汇总 13 11" xfId="13741"/>
    <cellStyle name="汇总 13 12" xfId="13742"/>
    <cellStyle name="汇总 13 13" xfId="13600"/>
    <cellStyle name="汇总 13 14" xfId="13602"/>
    <cellStyle name="汇总 13 15" xfId="13604"/>
    <cellStyle name="汇总 13 16" xfId="13606"/>
    <cellStyle name="汇总 13 2" xfId="13743"/>
    <cellStyle name="汇总 13 3" xfId="13744"/>
    <cellStyle name="汇总 13 4" xfId="13745"/>
    <cellStyle name="汇总 13 5" xfId="13746"/>
    <cellStyle name="汇总 13 6" xfId="13747"/>
    <cellStyle name="汇总 13 7" xfId="13748"/>
    <cellStyle name="汇总 13 8" xfId="13749"/>
    <cellStyle name="汇总 13 9" xfId="13750"/>
    <cellStyle name="汇总 14" xfId="13751"/>
    <cellStyle name="汇总 14 10" xfId="13752"/>
    <cellStyle name="汇总 14 11" xfId="13753"/>
    <cellStyle name="汇总 14 12" xfId="13754"/>
    <cellStyle name="汇总 14 13" xfId="13755"/>
    <cellStyle name="汇总 14 14" xfId="13756"/>
    <cellStyle name="汇总 14 15" xfId="13757"/>
    <cellStyle name="汇总 14 16" xfId="13758"/>
    <cellStyle name="汇总 14 2" xfId="13759"/>
    <cellStyle name="汇总 14 3" xfId="13660"/>
    <cellStyle name="汇总 14 4" xfId="12467"/>
    <cellStyle name="汇总 14 5" xfId="12469"/>
    <cellStyle name="汇总 14 6" xfId="12471"/>
    <cellStyle name="汇总 14 7" xfId="12473"/>
    <cellStyle name="汇总 14 8" xfId="12475"/>
    <cellStyle name="汇总 14 9" xfId="12477"/>
    <cellStyle name="汇总 15" xfId="13760"/>
    <cellStyle name="汇总 15 10" xfId="13762"/>
    <cellStyle name="汇总 15 11" xfId="13763"/>
    <cellStyle name="汇总 15 12" xfId="13764"/>
    <cellStyle name="汇总 15 13" xfId="13765"/>
    <cellStyle name="汇总 15 14" xfId="13766"/>
    <cellStyle name="汇总 15 15" xfId="13767"/>
    <cellStyle name="汇总 15 16" xfId="13768"/>
    <cellStyle name="汇总 15 2" xfId="13039"/>
    <cellStyle name="汇总 15 3" xfId="13769"/>
    <cellStyle name="汇总 15 4" xfId="13770"/>
    <cellStyle name="汇总 15 5" xfId="13771"/>
    <cellStyle name="汇总 15 6" xfId="13772"/>
    <cellStyle name="汇总 15 7" xfId="13773"/>
    <cellStyle name="汇总 15 8" xfId="13774"/>
    <cellStyle name="汇总 15 9" xfId="13775"/>
    <cellStyle name="汇总 16" xfId="13776"/>
    <cellStyle name="汇总 16 10" xfId="13778"/>
    <cellStyle name="汇总 16 11" xfId="5256"/>
    <cellStyle name="汇总 16 12" xfId="13779"/>
    <cellStyle name="汇总 16 13" xfId="13780"/>
    <cellStyle name="汇总 16 14" xfId="13781"/>
    <cellStyle name="汇总 16 15" xfId="13782"/>
    <cellStyle name="汇总 16 16" xfId="13783"/>
    <cellStyle name="汇总 16 2" xfId="13784"/>
    <cellStyle name="汇总 16 3" xfId="13785"/>
    <cellStyle name="汇总 16 4" xfId="13786"/>
    <cellStyle name="汇总 16 5" xfId="13787"/>
    <cellStyle name="汇总 16 6" xfId="13788"/>
    <cellStyle name="汇总 16 7" xfId="13789"/>
    <cellStyle name="汇总 16 8" xfId="13790"/>
    <cellStyle name="汇总 16 9" xfId="4776"/>
    <cellStyle name="汇总 17" xfId="13791"/>
    <cellStyle name="汇总 17 10" xfId="13793"/>
    <cellStyle name="汇总 17 11" xfId="13794"/>
    <cellStyle name="汇总 17 12" xfId="13795"/>
    <cellStyle name="汇总 17 13" xfId="13796"/>
    <cellStyle name="汇总 17 14" xfId="13797"/>
    <cellStyle name="汇总 17 15" xfId="13798"/>
    <cellStyle name="汇总 17 16" xfId="13799"/>
    <cellStyle name="汇总 17 2" xfId="13800"/>
    <cellStyle name="汇总 17 3" xfId="13801"/>
    <cellStyle name="汇总 17 4" xfId="13802"/>
    <cellStyle name="汇总 17 5" xfId="13803"/>
    <cellStyle name="汇总 17 6" xfId="13804"/>
    <cellStyle name="汇总 17 7" xfId="13805"/>
    <cellStyle name="汇总 17 8" xfId="13806"/>
    <cellStyle name="汇总 17 9" xfId="13807"/>
    <cellStyle name="汇总 18" xfId="13808"/>
    <cellStyle name="汇总 18 10" xfId="13810"/>
    <cellStyle name="汇总 18 11" xfId="13811"/>
    <cellStyle name="汇总 18 12" xfId="13812"/>
    <cellStyle name="汇总 18 13" xfId="13813"/>
    <cellStyle name="汇总 18 14" xfId="13814"/>
    <cellStyle name="汇总 18 15" xfId="13815"/>
    <cellStyle name="汇总 18 16" xfId="13816"/>
    <cellStyle name="汇总 18 2" xfId="10038"/>
    <cellStyle name="汇总 18 3" xfId="10040"/>
    <cellStyle name="汇总 18 4" xfId="10042"/>
    <cellStyle name="汇总 18 5" xfId="10044"/>
    <cellStyle name="汇总 18 6" xfId="10046"/>
    <cellStyle name="汇总 18 7" xfId="10048"/>
    <cellStyle name="汇总 18 8" xfId="10050"/>
    <cellStyle name="汇总 18 9" xfId="13817"/>
    <cellStyle name="汇总 19" xfId="13818"/>
    <cellStyle name="汇总 19 10" xfId="12138"/>
    <cellStyle name="汇总 19 11" xfId="12140"/>
    <cellStyle name="汇总 19 12" xfId="12142"/>
    <cellStyle name="汇总 19 13" xfId="12144"/>
    <cellStyle name="汇总 19 14" xfId="12146"/>
    <cellStyle name="汇总 19 15" xfId="13820"/>
    <cellStyle name="汇总 19 16" xfId="13822"/>
    <cellStyle name="汇总 19 2" xfId="13824"/>
    <cellStyle name="汇总 19 3" xfId="13825"/>
    <cellStyle name="汇总 19 4" xfId="13826"/>
    <cellStyle name="汇总 19 5" xfId="13827"/>
    <cellStyle name="汇总 19 6" xfId="13828"/>
    <cellStyle name="汇总 19 7" xfId="13829"/>
    <cellStyle name="汇总 19 8" xfId="13830"/>
    <cellStyle name="汇总 19 9" xfId="13831"/>
    <cellStyle name="汇总 2" xfId="13832"/>
    <cellStyle name="汇总 2 10" xfId="13833"/>
    <cellStyle name="汇总 2 11" xfId="2899"/>
    <cellStyle name="汇总 2 12" xfId="2902"/>
    <cellStyle name="汇总 2 13" xfId="4912"/>
    <cellStyle name="汇总 2 14" xfId="1649"/>
    <cellStyle name="汇总 2 15" xfId="1655"/>
    <cellStyle name="汇总 2 16" xfId="1661"/>
    <cellStyle name="汇总 2 17" xfId="13834"/>
    <cellStyle name="汇总 2 2" xfId="12999"/>
    <cellStyle name="汇总 2 2 10" xfId="10222"/>
    <cellStyle name="汇总 2 2 11" xfId="10225"/>
    <cellStyle name="汇总 2 2 12" xfId="10228"/>
    <cellStyle name="汇总 2 2 13" xfId="10232"/>
    <cellStyle name="汇总 2 2 14" xfId="10236"/>
    <cellStyle name="汇总 2 2 15" xfId="10239"/>
    <cellStyle name="汇总 2 2 16" xfId="13836"/>
    <cellStyle name="汇总 2 2 2" xfId="209"/>
    <cellStyle name="汇总 2 2 3" xfId="13838"/>
    <cellStyle name="汇总 2 2 4" xfId="13839"/>
    <cellStyle name="汇总 2 2 5" xfId="13840"/>
    <cellStyle name="汇总 2 2 6" xfId="13841"/>
    <cellStyle name="汇总 2 2 7" xfId="13842"/>
    <cellStyle name="汇总 2 2 8" xfId="13843"/>
    <cellStyle name="汇总 2 2 9" xfId="13844"/>
    <cellStyle name="汇总 2 3" xfId="13001"/>
    <cellStyle name="汇总 2 4" xfId="13003"/>
    <cellStyle name="汇总 2 5" xfId="13005"/>
    <cellStyle name="汇总 2 6" xfId="13007"/>
    <cellStyle name="汇总 2 7" xfId="13009"/>
    <cellStyle name="汇总 2 8" xfId="13011"/>
    <cellStyle name="汇总 2 9" xfId="13845"/>
    <cellStyle name="汇总 20" xfId="13761"/>
    <cellStyle name="汇总 21" xfId="13777"/>
    <cellStyle name="汇总 22" xfId="13792"/>
    <cellStyle name="汇总 23" xfId="13809"/>
    <cellStyle name="汇总 24" xfId="13819"/>
    <cellStyle name="汇总 25" xfId="13846"/>
    <cellStyle name="汇总 26" xfId="13848"/>
    <cellStyle name="汇总 27" xfId="13850"/>
    <cellStyle name="汇总 28" xfId="13852"/>
    <cellStyle name="汇总 29" xfId="13854"/>
    <cellStyle name="汇总 3" xfId="13855"/>
    <cellStyle name="汇总 3 10" xfId="13856"/>
    <cellStyle name="汇总 3 11" xfId="13857"/>
    <cellStyle name="汇总 3 12" xfId="13858"/>
    <cellStyle name="汇总 3 13" xfId="13859"/>
    <cellStyle name="汇总 3 14" xfId="13860"/>
    <cellStyle name="汇总 3 15" xfId="13861"/>
    <cellStyle name="汇总 3 16" xfId="13862"/>
    <cellStyle name="汇总 3 2" xfId="13863"/>
    <cellStyle name="汇总 3 3" xfId="13864"/>
    <cellStyle name="汇总 3 4" xfId="13865"/>
    <cellStyle name="汇总 3 5" xfId="13866"/>
    <cellStyle name="汇总 3 6" xfId="13867"/>
    <cellStyle name="汇总 3 7" xfId="13868"/>
    <cellStyle name="汇总 3 8" xfId="13869"/>
    <cellStyle name="汇总 3 9" xfId="13870"/>
    <cellStyle name="汇总 30" xfId="13847"/>
    <cellStyle name="汇总 31" xfId="13849"/>
    <cellStyle name="汇总 32" xfId="13851"/>
    <cellStyle name="汇总 33" xfId="13853"/>
    <cellStyle name="汇总 4" xfId="13871"/>
    <cellStyle name="汇总 4 10" xfId="13872"/>
    <cellStyle name="汇总 4 11" xfId="13873"/>
    <cellStyle name="汇总 4 12" xfId="13874"/>
    <cellStyle name="汇总 4 13" xfId="13875"/>
    <cellStyle name="汇总 4 14" xfId="13876"/>
    <cellStyle name="汇总 4 15" xfId="13877"/>
    <cellStyle name="汇总 4 16" xfId="13878"/>
    <cellStyle name="汇总 4 2" xfId="13879"/>
    <cellStyle name="汇总 4 3" xfId="13880"/>
    <cellStyle name="汇总 4 4" xfId="13881"/>
    <cellStyle name="汇总 4 5" xfId="13882"/>
    <cellStyle name="汇总 4 6" xfId="13883"/>
    <cellStyle name="汇总 4 7" xfId="13884"/>
    <cellStyle name="汇总 4 8" xfId="13885"/>
    <cellStyle name="汇总 4 9" xfId="13886"/>
    <cellStyle name="汇总 5" xfId="13887"/>
    <cellStyle name="汇总 5 10" xfId="13888"/>
    <cellStyle name="汇总 5 11" xfId="13889"/>
    <cellStyle name="汇总 5 12" xfId="13890"/>
    <cellStyle name="汇总 5 13" xfId="11358"/>
    <cellStyle name="汇总 5 14" xfId="11360"/>
    <cellStyle name="汇总 5 15" xfId="3777"/>
    <cellStyle name="汇总 5 16" xfId="11362"/>
    <cellStyle name="汇总 5 2" xfId="13891"/>
    <cellStyle name="汇总 5 3" xfId="13893"/>
    <cellStyle name="汇总 5 4" xfId="13895"/>
    <cellStyle name="汇总 5 5" xfId="13897"/>
    <cellStyle name="汇总 5 6" xfId="13899"/>
    <cellStyle name="汇总 5 7" xfId="13900"/>
    <cellStyle name="汇总 5 8" xfId="13901"/>
    <cellStyle name="汇总 5 9" xfId="13902"/>
    <cellStyle name="汇总 6" xfId="13903"/>
    <cellStyle name="汇总 6 10" xfId="13904"/>
    <cellStyle name="汇总 6 11" xfId="13905"/>
    <cellStyle name="汇总 6 12" xfId="13906"/>
    <cellStyle name="汇总 6 13" xfId="13907"/>
    <cellStyle name="汇总 6 14" xfId="13908"/>
    <cellStyle name="汇总 6 15" xfId="13909"/>
    <cellStyle name="汇总 6 16" xfId="13911"/>
    <cellStyle name="汇总 6 2" xfId="13913"/>
    <cellStyle name="汇总 6 3" xfId="13914"/>
    <cellStyle name="汇总 6 4" xfId="13915"/>
    <cellStyle name="汇总 6 5" xfId="5292"/>
    <cellStyle name="汇总 6 6" xfId="13916"/>
    <cellStyle name="汇总 6 7" xfId="13917"/>
    <cellStyle name="汇总 6 8" xfId="13918"/>
    <cellStyle name="汇总 6 9" xfId="13919"/>
    <cellStyle name="汇总 7" xfId="13920"/>
    <cellStyle name="汇总 7 10" xfId="13921"/>
    <cellStyle name="汇总 7 11" xfId="13922"/>
    <cellStyle name="汇总 7 12" xfId="13923"/>
    <cellStyle name="汇总 7 13" xfId="13924"/>
    <cellStyle name="汇总 7 14" xfId="13926"/>
    <cellStyle name="汇总 7 15" xfId="13928"/>
    <cellStyle name="汇总 7 16" xfId="13931"/>
    <cellStyle name="汇总 7 2" xfId="13934"/>
    <cellStyle name="汇总 7 3" xfId="13935"/>
    <cellStyle name="汇总 7 4" xfId="13936"/>
    <cellStyle name="汇总 7 5" xfId="13937"/>
    <cellStyle name="汇总 7 6" xfId="13938"/>
    <cellStyle name="汇总 7 7" xfId="13939"/>
    <cellStyle name="汇总 7 8" xfId="13940"/>
    <cellStyle name="汇总 7 9" xfId="10608"/>
    <cellStyle name="汇总 8" xfId="13941"/>
    <cellStyle name="汇总 8 10" xfId="13942"/>
    <cellStyle name="汇总 8 11" xfId="13943"/>
    <cellStyle name="汇总 8 12" xfId="13944"/>
    <cellStyle name="汇总 8 13" xfId="11471"/>
    <cellStyle name="汇总 8 14" xfId="13945"/>
    <cellStyle name="汇总 8 15" xfId="13946"/>
    <cellStyle name="汇总 8 16" xfId="13947"/>
    <cellStyle name="汇总 8 2" xfId="13948"/>
    <cellStyle name="汇总 8 3" xfId="13949"/>
    <cellStyle name="汇总 8 4" xfId="13950"/>
    <cellStyle name="汇总 8 5" xfId="13951"/>
    <cellStyle name="汇总 8 6" xfId="13952"/>
    <cellStyle name="汇总 8 7" xfId="13953"/>
    <cellStyle name="汇总 8 8" xfId="13954"/>
    <cellStyle name="汇总 8 9" xfId="13955"/>
    <cellStyle name="汇总 9" xfId="13956"/>
    <cellStyle name="汇总 9 10" xfId="6343"/>
    <cellStyle name="汇总 9 11" xfId="6347"/>
    <cellStyle name="汇总 9 12" xfId="6351"/>
    <cellStyle name="汇总 9 13" xfId="6355"/>
    <cellStyle name="汇总 9 14" xfId="13957"/>
    <cellStyle name="汇总 9 15" xfId="13958"/>
    <cellStyle name="汇总 9 16" xfId="5122"/>
    <cellStyle name="汇总 9 2" xfId="13959"/>
    <cellStyle name="汇总 9 3" xfId="13960"/>
    <cellStyle name="汇总 9 4" xfId="13961"/>
    <cellStyle name="汇总 9 5" xfId="13962"/>
    <cellStyle name="汇总 9 6" xfId="13963"/>
    <cellStyle name="汇总 9 7" xfId="13964"/>
    <cellStyle name="汇总 9 8" xfId="13965"/>
    <cellStyle name="汇总 9 9" xfId="13966"/>
    <cellStyle name="货币[0] 2" xfId="13967"/>
    <cellStyle name="货币[0] 2 10" xfId="13968"/>
    <cellStyle name="货币[0] 2 10 10" xfId="13970"/>
    <cellStyle name="货币[0] 2 10 2" xfId="10290"/>
    <cellStyle name="货币[0] 2 10 3" xfId="13971"/>
    <cellStyle name="货币[0] 2 10 4" xfId="13972"/>
    <cellStyle name="货币[0] 2 10 5" xfId="13973"/>
    <cellStyle name="货币[0] 2 10 6" xfId="13974"/>
    <cellStyle name="货币[0] 2 10 7" xfId="13975"/>
    <cellStyle name="货币[0] 2 10 8" xfId="13976"/>
    <cellStyle name="货币[0] 2 10 9" xfId="13977"/>
    <cellStyle name="货币[0] 2 11" xfId="10900"/>
    <cellStyle name="货币[0] 2 11 10" xfId="10904"/>
    <cellStyle name="货币[0] 2 11 2" xfId="4304"/>
    <cellStyle name="货币[0] 2 11 3" xfId="10913"/>
    <cellStyle name="货币[0] 2 11 4" xfId="10915"/>
    <cellStyle name="货币[0] 2 11 5" xfId="10917"/>
    <cellStyle name="货币[0] 2 11 6" xfId="10919"/>
    <cellStyle name="货币[0] 2 11 7" xfId="10921"/>
    <cellStyle name="货币[0] 2 11 8" xfId="10923"/>
    <cellStyle name="货币[0] 2 11 9" xfId="10925"/>
    <cellStyle name="货币[0] 2 12" xfId="13979"/>
    <cellStyle name="货币[0] 2 12 10" xfId="13981"/>
    <cellStyle name="货币[0] 2 12 2" xfId="13982"/>
    <cellStyle name="货币[0] 2 12 3" xfId="13983"/>
    <cellStyle name="货币[0] 2 12 4" xfId="13984"/>
    <cellStyle name="货币[0] 2 12 5" xfId="13985"/>
    <cellStyle name="货币[0] 2 12 6" xfId="13986"/>
    <cellStyle name="货币[0] 2 12 7" xfId="13987"/>
    <cellStyle name="货币[0] 2 12 8" xfId="13988"/>
    <cellStyle name="货币[0] 2 12 9" xfId="13989"/>
    <cellStyle name="货币[0] 2 13" xfId="10252"/>
    <cellStyle name="货币[0] 2 13 10" xfId="10255"/>
    <cellStyle name="货币[0] 2 13 2" xfId="10263"/>
    <cellStyle name="货币[0] 2 13 3" xfId="10265"/>
    <cellStyle name="货币[0] 2 13 4" xfId="10267"/>
    <cellStyle name="货币[0] 2 13 5" xfId="10269"/>
    <cellStyle name="货币[0] 2 13 6" xfId="10271"/>
    <cellStyle name="货币[0] 2 13 7" xfId="10273"/>
    <cellStyle name="货币[0] 2 13 8" xfId="10275"/>
    <cellStyle name="货币[0] 2 13 9" xfId="10277"/>
    <cellStyle name="货币[0] 2 14" xfId="13990"/>
    <cellStyle name="货币[0] 2 14 10" xfId="13991"/>
    <cellStyle name="货币[0] 2 14 2" xfId="2886"/>
    <cellStyle name="货币[0] 2 14 3" xfId="13992"/>
    <cellStyle name="货币[0] 2 14 4" xfId="13993"/>
    <cellStyle name="货币[0] 2 14 5" xfId="13994"/>
    <cellStyle name="货币[0] 2 14 6" xfId="9417"/>
    <cellStyle name="货币[0] 2 14 7" xfId="13995"/>
    <cellStyle name="货币[0] 2 14 8" xfId="13996"/>
    <cellStyle name="货币[0] 2 14 9" xfId="13997"/>
    <cellStyle name="货币[0] 2 15" xfId="13998"/>
    <cellStyle name="货币[0] 2 15 10" xfId="13999"/>
    <cellStyle name="货币[0] 2 15 2" xfId="466"/>
    <cellStyle name="货币[0] 2 15 3" xfId="14000"/>
    <cellStyle name="货币[0] 2 15 4" xfId="14001"/>
    <cellStyle name="货币[0] 2 15 5" xfId="14002"/>
    <cellStyle name="货币[0] 2 15 6" xfId="14003"/>
    <cellStyle name="货币[0] 2 15 7" xfId="14004"/>
    <cellStyle name="货币[0] 2 15 8" xfId="14005"/>
    <cellStyle name="货币[0] 2 15 9" xfId="14006"/>
    <cellStyle name="货币[0] 2 16" xfId="14007"/>
    <cellStyle name="货币[0] 2 16 10" xfId="9313"/>
    <cellStyle name="货币[0] 2 16 2" xfId="492"/>
    <cellStyle name="货币[0] 2 16 3" xfId="14008"/>
    <cellStyle name="货币[0] 2 16 4" xfId="14009"/>
    <cellStyle name="货币[0] 2 16 5" xfId="14010"/>
    <cellStyle name="货币[0] 2 16 6" xfId="14011"/>
    <cellStyle name="货币[0] 2 16 7" xfId="14012"/>
    <cellStyle name="货币[0] 2 16 8" xfId="14013"/>
    <cellStyle name="货币[0] 2 16 9" xfId="6247"/>
    <cellStyle name="货币[0] 2 2" xfId="14014"/>
    <cellStyle name="货币[0] 2 3" xfId="14016"/>
    <cellStyle name="货币[0] 2 4" xfId="14018"/>
    <cellStyle name="货币[0] 2 5" xfId="13085"/>
    <cellStyle name="货币[0] 2 5 10" xfId="6291"/>
    <cellStyle name="货币[0] 2 5 2" xfId="13088"/>
    <cellStyle name="货币[0] 2 5 3" xfId="13090"/>
    <cellStyle name="货币[0] 2 5 4" xfId="13092"/>
    <cellStyle name="货币[0] 2 5 5" xfId="5416"/>
    <cellStyle name="货币[0] 2 5 6" xfId="5419"/>
    <cellStyle name="货币[0] 2 5 7" xfId="5423"/>
    <cellStyle name="货币[0] 2 5 8" xfId="6783"/>
    <cellStyle name="货币[0] 2 5 9" xfId="6786"/>
    <cellStyle name="货币[0] 2 6" xfId="14020"/>
    <cellStyle name="货币[0] 2 6 10" xfId="6496"/>
    <cellStyle name="货币[0] 2 6 2" xfId="13664"/>
    <cellStyle name="货币[0] 2 6 3" xfId="13666"/>
    <cellStyle name="货币[0] 2 6 4" xfId="13668"/>
    <cellStyle name="货币[0] 2 6 5" xfId="13670"/>
    <cellStyle name="货币[0] 2 6 6" xfId="13672"/>
    <cellStyle name="货币[0] 2 6 7" xfId="13674"/>
    <cellStyle name="货币[0] 2 6 8" xfId="14022"/>
    <cellStyle name="货币[0] 2 6 9" xfId="14023"/>
    <cellStyle name="货币[0] 2 7" xfId="14024"/>
    <cellStyle name="货币[0] 2 7 10" xfId="14025"/>
    <cellStyle name="货币[0] 2 7 2" xfId="14026"/>
    <cellStyle name="货币[0] 2 7 3" xfId="14027"/>
    <cellStyle name="货币[0] 2 7 4" xfId="14028"/>
    <cellStyle name="货币[0] 2 7 5" xfId="14029"/>
    <cellStyle name="货币[0] 2 7 6" xfId="14030"/>
    <cellStyle name="货币[0] 2 7 7" xfId="14031"/>
    <cellStyle name="货币[0] 2 7 8" xfId="14032"/>
    <cellStyle name="货币[0] 2 7 9" xfId="14033"/>
    <cellStyle name="货币[0] 2 8" xfId="14034"/>
    <cellStyle name="货币[0] 2 8 10" xfId="14035"/>
    <cellStyle name="货币[0] 2 8 2" xfId="14036"/>
    <cellStyle name="货币[0] 2 8 3" xfId="14037"/>
    <cellStyle name="货币[0] 2 8 4" xfId="14038"/>
    <cellStyle name="货币[0] 2 8 5" xfId="14039"/>
    <cellStyle name="货币[0] 2 8 6" xfId="14040"/>
    <cellStyle name="货币[0] 2 8 7" xfId="14041"/>
    <cellStyle name="货币[0] 2 8 8" xfId="14042"/>
    <cellStyle name="货币[0] 2 8 9" xfId="14043"/>
    <cellStyle name="货币[0] 2 9" xfId="14044"/>
    <cellStyle name="货币[0] 2 9 10" xfId="10242"/>
    <cellStyle name="货币[0] 2 9 2" xfId="14045"/>
    <cellStyle name="货币[0] 2 9 3" xfId="14046"/>
    <cellStyle name="货币[0] 2 9 4" xfId="14047"/>
    <cellStyle name="货币[0] 2 9 5" xfId="11038"/>
    <cellStyle name="货币[0] 2 9 6" xfId="11040"/>
    <cellStyle name="货币[0] 2 9 7" xfId="11042"/>
    <cellStyle name="货币[0] 2 9 8" xfId="11044"/>
    <cellStyle name="货币[0] 2 9 9" xfId="11046"/>
    <cellStyle name="计算 10" xfId="10229"/>
    <cellStyle name="计算 10 10" xfId="14048"/>
    <cellStyle name="计算 10 11" xfId="14049"/>
    <cellStyle name="计算 10 12" xfId="3990"/>
    <cellStyle name="计算 10 13" xfId="4002"/>
    <cellStyle name="计算 10 14" xfId="4014"/>
    <cellStyle name="计算 10 15" xfId="4021"/>
    <cellStyle name="计算 10 16" xfId="4026"/>
    <cellStyle name="计算 10 2" xfId="14050"/>
    <cellStyle name="计算 10 3" xfId="14051"/>
    <cellStyle name="计算 10 4" xfId="14052"/>
    <cellStyle name="计算 10 5" xfId="14053"/>
    <cellStyle name="计算 10 6" xfId="14054"/>
    <cellStyle name="计算 10 7" xfId="14055"/>
    <cellStyle name="计算 10 8" xfId="14056"/>
    <cellStyle name="计算 10 9" xfId="14057"/>
    <cellStyle name="计算 11" xfId="10233"/>
    <cellStyle name="计算 11 10" xfId="14058"/>
    <cellStyle name="计算 11 11" xfId="14059"/>
    <cellStyle name="计算 11 12" xfId="14060"/>
    <cellStyle name="计算 11 13" xfId="5218"/>
    <cellStyle name="计算 11 14" xfId="5220"/>
    <cellStyle name="计算 11 15" xfId="5222"/>
    <cellStyle name="计算 11 16" xfId="14061"/>
    <cellStyle name="计算 11 2" xfId="14062"/>
    <cellStyle name="计算 11 3" xfId="14063"/>
    <cellStyle name="计算 11 4" xfId="14064"/>
    <cellStyle name="计算 11 5" xfId="14065"/>
    <cellStyle name="计算 11 6" xfId="14066"/>
    <cellStyle name="计算 11 7" xfId="14067"/>
    <cellStyle name="计算 11 8" xfId="14068"/>
    <cellStyle name="计算 11 9" xfId="14069"/>
    <cellStyle name="计算 12" xfId="10237"/>
    <cellStyle name="计算 12 10" xfId="14070"/>
    <cellStyle name="计算 12 11" xfId="14071"/>
    <cellStyle name="计算 12 12" xfId="14072"/>
    <cellStyle name="计算 12 13" xfId="14073"/>
    <cellStyle name="计算 12 14" xfId="14074"/>
    <cellStyle name="计算 12 15" xfId="14075"/>
    <cellStyle name="计算 12 16" xfId="6081"/>
    <cellStyle name="计算 12 2" xfId="8789"/>
    <cellStyle name="计算 12 3" xfId="8791"/>
    <cellStyle name="计算 12 4" xfId="8793"/>
    <cellStyle name="计算 12 5" xfId="8795"/>
    <cellStyle name="计算 12 6" xfId="14076"/>
    <cellStyle name="计算 12 7" xfId="14077"/>
    <cellStyle name="计算 12 8" xfId="14078"/>
    <cellStyle name="计算 12 9" xfId="14079"/>
    <cellStyle name="计算 13" xfId="10240"/>
    <cellStyle name="计算 13 10" xfId="4816"/>
    <cellStyle name="计算 13 11" xfId="14080"/>
    <cellStyle name="计算 13 12" xfId="14081"/>
    <cellStyle name="计算 13 13" xfId="14082"/>
    <cellStyle name="计算 13 14" xfId="14083"/>
    <cellStyle name="计算 13 15" xfId="14084"/>
    <cellStyle name="计算 13 16" xfId="14085"/>
    <cellStyle name="计算 13 2" xfId="14086"/>
    <cellStyle name="计算 13 3" xfId="14087"/>
    <cellStyle name="计算 13 4" xfId="14088"/>
    <cellStyle name="计算 13 5" xfId="14089"/>
    <cellStyle name="计算 13 6" xfId="14090"/>
    <cellStyle name="计算 13 7" xfId="14091"/>
    <cellStyle name="计算 13 8" xfId="14092"/>
    <cellStyle name="计算 13 9" xfId="14093"/>
    <cellStyle name="计算 14" xfId="13837"/>
    <cellStyle name="计算 14 10" xfId="4885"/>
    <cellStyle name="计算 14 11" xfId="14094"/>
    <cellStyle name="计算 14 12" xfId="14095"/>
    <cellStyle name="计算 14 13" xfId="14096"/>
    <cellStyle name="计算 14 14" xfId="14097"/>
    <cellStyle name="计算 14 15" xfId="14098"/>
    <cellStyle name="计算 14 16" xfId="6901"/>
    <cellStyle name="计算 14 2" xfId="14099"/>
    <cellStyle name="计算 14 3" xfId="14100"/>
    <cellStyle name="计算 14 4" xfId="14101"/>
    <cellStyle name="计算 14 5" xfId="14102"/>
    <cellStyle name="计算 14 6" xfId="14103"/>
    <cellStyle name="计算 14 7" xfId="14104"/>
    <cellStyle name="计算 14 8" xfId="14105"/>
    <cellStyle name="计算 14 9" xfId="14106"/>
    <cellStyle name="计算 15" xfId="14107"/>
    <cellStyle name="计算 15 10" xfId="14109"/>
    <cellStyle name="计算 15 11" xfId="14111"/>
    <cellStyle name="计算 15 12" xfId="14113"/>
    <cellStyle name="计算 15 13" xfId="14115"/>
    <cellStyle name="计算 15 14" xfId="14117"/>
    <cellStyle name="计算 15 15" xfId="14119"/>
    <cellStyle name="计算 15 16" xfId="8351"/>
    <cellStyle name="计算 15 2" xfId="10338"/>
    <cellStyle name="计算 15 3" xfId="10341"/>
    <cellStyle name="计算 15 4" xfId="10344"/>
    <cellStyle name="计算 15 5" xfId="10347"/>
    <cellStyle name="计算 15 6" xfId="14121"/>
    <cellStyle name="计算 15 7" xfId="14123"/>
    <cellStyle name="计算 15 8" xfId="14125"/>
    <cellStyle name="计算 15 9" xfId="14127"/>
    <cellStyle name="计算 16" xfId="14129"/>
    <cellStyle name="计算 16 10" xfId="14131"/>
    <cellStyle name="计算 16 11" xfId="14133"/>
    <cellStyle name="计算 16 12" xfId="14135"/>
    <cellStyle name="计算 16 13" xfId="14137"/>
    <cellStyle name="计算 16 14" xfId="14139"/>
    <cellStyle name="计算 16 15" xfId="14141"/>
    <cellStyle name="计算 16 16" xfId="14143"/>
    <cellStyle name="计算 16 2" xfId="14145"/>
    <cellStyle name="计算 16 3" xfId="14147"/>
    <cellStyle name="计算 16 4" xfId="14149"/>
    <cellStyle name="计算 16 5" xfId="14151"/>
    <cellStyle name="计算 16 6" xfId="14153"/>
    <cellStyle name="计算 16 7" xfId="14155"/>
    <cellStyle name="计算 16 8" xfId="14157"/>
    <cellStyle name="计算 16 9" xfId="14159"/>
    <cellStyle name="计算 17" xfId="14161"/>
    <cellStyle name="计算 17 10" xfId="14163"/>
    <cellStyle name="计算 17 11" xfId="14165"/>
    <cellStyle name="计算 17 12" xfId="14167"/>
    <cellStyle name="计算 17 13" xfId="14169"/>
    <cellStyle name="计算 17 14" xfId="14171"/>
    <cellStyle name="计算 17 15" xfId="14173"/>
    <cellStyle name="计算 17 16" xfId="14175"/>
    <cellStyle name="计算 17 2" xfId="8816"/>
    <cellStyle name="计算 17 3" xfId="8819"/>
    <cellStyle name="计算 17 4" xfId="6591"/>
    <cellStyle name="计算 17 5" xfId="6595"/>
    <cellStyle name="计算 17 6" xfId="6598"/>
    <cellStyle name="计算 17 7" xfId="6601"/>
    <cellStyle name="计算 17 8" xfId="6604"/>
    <cellStyle name="计算 17 9" xfId="6607"/>
    <cellStyle name="计算 18" xfId="14177"/>
    <cellStyle name="计算 18 10" xfId="14179"/>
    <cellStyle name="计算 18 11" xfId="14181"/>
    <cellStyle name="计算 18 12" xfId="14183"/>
    <cellStyle name="计算 18 13" xfId="14185"/>
    <cellStyle name="计算 18 14" xfId="14187"/>
    <cellStyle name="计算 18 15" xfId="14189"/>
    <cellStyle name="计算 18 16" xfId="14191"/>
    <cellStyle name="计算 18 2" xfId="14193"/>
    <cellStyle name="计算 18 3" xfId="14195"/>
    <cellStyle name="计算 18 4" xfId="6622"/>
    <cellStyle name="计算 18 5" xfId="6625"/>
    <cellStyle name="计算 18 6" xfId="6628"/>
    <cellStyle name="计算 18 7" xfId="6631"/>
    <cellStyle name="计算 18 8" xfId="6634"/>
    <cellStyle name="计算 18 9" xfId="6638"/>
    <cellStyle name="计算 19" xfId="14197"/>
    <cellStyle name="计算 19 10" xfId="14199"/>
    <cellStyle name="计算 19 11" xfId="14200"/>
    <cellStyle name="计算 19 12" xfId="14201"/>
    <cellStyle name="计算 19 13" xfId="14202"/>
    <cellStyle name="计算 19 14" xfId="14203"/>
    <cellStyle name="计算 19 15" xfId="14204"/>
    <cellStyle name="计算 19 16" xfId="14205"/>
    <cellStyle name="计算 19 2" xfId="9448"/>
    <cellStyle name="计算 19 3" xfId="9450"/>
    <cellStyle name="计算 19 4" xfId="9452"/>
    <cellStyle name="计算 19 5" xfId="9454"/>
    <cellStyle name="计算 19 6" xfId="14206"/>
    <cellStyle name="计算 19 7" xfId="14207"/>
    <cellStyle name="计算 19 8" xfId="9397"/>
    <cellStyle name="计算 19 9" xfId="9399"/>
    <cellStyle name="计算 2" xfId="14208"/>
    <cellStyle name="计算 2 10" xfId="14209"/>
    <cellStyle name="计算 2 11" xfId="14210"/>
    <cellStyle name="计算 2 12" xfId="14211"/>
    <cellStyle name="计算 2 13" xfId="14212"/>
    <cellStyle name="计算 2 14" xfId="14213"/>
    <cellStyle name="计算 2 15" xfId="14214"/>
    <cellStyle name="计算 2 16" xfId="14215"/>
    <cellStyle name="计算 2 17" xfId="14216"/>
    <cellStyle name="计算 2 2" xfId="14217"/>
    <cellStyle name="计算 2 2 10" xfId="14218"/>
    <cellStyle name="计算 2 2 11" xfId="14219"/>
    <cellStyle name="计算 2 2 12" xfId="14220"/>
    <cellStyle name="计算 2 2 13" xfId="14221"/>
    <cellStyle name="计算 2 2 14" xfId="9442"/>
    <cellStyle name="计算 2 2 15" xfId="9444"/>
    <cellStyle name="计算 2 2 16" xfId="9446"/>
    <cellStyle name="计算 2 2 2" xfId="14222"/>
    <cellStyle name="计算 2 2 3" xfId="14224"/>
    <cellStyle name="计算 2 2 4" xfId="14225"/>
    <cellStyle name="计算 2 2 5" xfId="14226"/>
    <cellStyle name="计算 2 2 6" xfId="14227"/>
    <cellStyle name="计算 2 2 7" xfId="14228"/>
    <cellStyle name="计算 2 2 8" xfId="14229"/>
    <cellStyle name="计算 2 2 9" xfId="14230"/>
    <cellStyle name="计算 2 3" xfId="14231"/>
    <cellStyle name="计算 2 4" xfId="14232"/>
    <cellStyle name="计算 2 5" xfId="14233"/>
    <cellStyle name="计算 2 6" xfId="14234"/>
    <cellStyle name="计算 2 7" xfId="14235"/>
    <cellStyle name="计算 2 8" xfId="14236"/>
    <cellStyle name="计算 2 9" xfId="14237"/>
    <cellStyle name="计算 20" xfId="14108"/>
    <cellStyle name="计算 20 10" xfId="14110"/>
    <cellStyle name="计算 20 11" xfId="14112"/>
    <cellStyle name="计算 20 12" xfId="14114"/>
    <cellStyle name="计算 20 13" xfId="14116"/>
    <cellStyle name="计算 20 14" xfId="14118"/>
    <cellStyle name="计算 20 15" xfId="14120"/>
    <cellStyle name="计算 20 16" xfId="8352"/>
    <cellStyle name="计算 20 2" xfId="10339"/>
    <cellStyle name="计算 20 3" xfId="10342"/>
    <cellStyle name="计算 20 4" xfId="10345"/>
    <cellStyle name="计算 20 5" xfId="10348"/>
    <cellStyle name="计算 20 6" xfId="14122"/>
    <cellStyle name="计算 20 7" xfId="14124"/>
    <cellStyle name="计算 20 8" xfId="14126"/>
    <cellStyle name="计算 20 9" xfId="14128"/>
    <cellStyle name="计算 21" xfId="14130"/>
    <cellStyle name="计算 21 10" xfId="14132"/>
    <cellStyle name="计算 21 11" xfId="14134"/>
    <cellStyle name="计算 21 12" xfId="14136"/>
    <cellStyle name="计算 21 13" xfId="14138"/>
    <cellStyle name="计算 21 14" xfId="14140"/>
    <cellStyle name="计算 21 15" xfId="14142"/>
    <cellStyle name="计算 21 16" xfId="14144"/>
    <cellStyle name="计算 21 2" xfId="14146"/>
    <cellStyle name="计算 21 3" xfId="14148"/>
    <cellStyle name="计算 21 4" xfId="14150"/>
    <cellStyle name="计算 21 5" xfId="14152"/>
    <cellStyle name="计算 21 6" xfId="14154"/>
    <cellStyle name="计算 21 7" xfId="14156"/>
    <cellStyle name="计算 21 8" xfId="14158"/>
    <cellStyle name="计算 21 9" xfId="14160"/>
    <cellStyle name="计算 22" xfId="14162"/>
    <cellStyle name="计算 22 10" xfId="14164"/>
    <cellStyle name="计算 22 11" xfId="14166"/>
    <cellStyle name="计算 22 12" xfId="14168"/>
    <cellStyle name="计算 22 13" xfId="14170"/>
    <cellStyle name="计算 22 14" xfId="14172"/>
    <cellStyle name="计算 22 15" xfId="14174"/>
    <cellStyle name="计算 22 16" xfId="14176"/>
    <cellStyle name="计算 22 2" xfId="8817"/>
    <cellStyle name="计算 22 3" xfId="8820"/>
    <cellStyle name="计算 22 4" xfId="6592"/>
    <cellStyle name="计算 22 5" xfId="6596"/>
    <cellStyle name="计算 22 6" xfId="6599"/>
    <cellStyle name="计算 22 7" xfId="6602"/>
    <cellStyle name="计算 22 8" xfId="6605"/>
    <cellStyle name="计算 22 9" xfId="6608"/>
    <cellStyle name="计算 23" xfId="14178"/>
    <cellStyle name="计算 23 10" xfId="14180"/>
    <cellStyle name="计算 23 11" xfId="14182"/>
    <cellStyle name="计算 23 12" xfId="14184"/>
    <cellStyle name="计算 23 13" xfId="14186"/>
    <cellStyle name="计算 23 14" xfId="14188"/>
    <cellStyle name="计算 23 15" xfId="14190"/>
    <cellStyle name="计算 23 16" xfId="14192"/>
    <cellStyle name="计算 23 2" xfId="14194"/>
    <cellStyle name="计算 23 3" xfId="14196"/>
    <cellStyle name="计算 23 4" xfId="6623"/>
    <cellStyle name="计算 23 5" xfId="6626"/>
    <cellStyle name="计算 23 6" xfId="6629"/>
    <cellStyle name="计算 23 7" xfId="6632"/>
    <cellStyle name="计算 23 8" xfId="6635"/>
    <cellStyle name="计算 23 9" xfId="6639"/>
    <cellStyle name="计算 24" xfId="14198"/>
    <cellStyle name="计算 25" xfId="14238"/>
    <cellStyle name="计算 26" xfId="14240"/>
    <cellStyle name="计算 27" xfId="14242"/>
    <cellStyle name="计算 28" xfId="14244"/>
    <cellStyle name="计算 29" xfId="14246"/>
    <cellStyle name="计算 3" xfId="14248"/>
    <cellStyle name="计算 3 10" xfId="14249"/>
    <cellStyle name="计算 3 11" xfId="14250"/>
    <cellStyle name="计算 3 12" xfId="14251"/>
    <cellStyle name="计算 3 13" xfId="14252"/>
    <cellStyle name="计算 3 14" xfId="14253"/>
    <cellStyle name="计算 3 15" xfId="14254"/>
    <cellStyle name="计算 3 16" xfId="14255"/>
    <cellStyle name="计算 3 2" xfId="5543"/>
    <cellStyle name="计算 3 3" xfId="14256"/>
    <cellStyle name="计算 3 4" xfId="14257"/>
    <cellStyle name="计算 3 5" xfId="14258"/>
    <cellStyle name="计算 3 6" xfId="14259"/>
    <cellStyle name="计算 3 7" xfId="14260"/>
    <cellStyle name="计算 3 8" xfId="14261"/>
    <cellStyle name="计算 3 9" xfId="14262"/>
    <cellStyle name="计算 30" xfId="14239"/>
    <cellStyle name="计算 31" xfId="14241"/>
    <cellStyle name="计算 32" xfId="14243"/>
    <cellStyle name="计算 33" xfId="14245"/>
    <cellStyle name="计算 34" xfId="14247"/>
    <cellStyle name="计算 35" xfId="14263"/>
    <cellStyle name="计算 36" xfId="14264"/>
    <cellStyle name="计算 37" xfId="14265"/>
    <cellStyle name="计算 4" xfId="14266"/>
    <cellStyle name="计算 4 10" xfId="14267"/>
    <cellStyle name="计算 4 11" xfId="14268"/>
    <cellStyle name="计算 4 12" xfId="14269"/>
    <cellStyle name="计算 4 13" xfId="14270"/>
    <cellStyle name="计算 4 14" xfId="14271"/>
    <cellStyle name="计算 4 15" xfId="14272"/>
    <cellStyle name="计算 4 16" xfId="14273"/>
    <cellStyle name="计算 4 2" xfId="14274"/>
    <cellStyle name="计算 4 3" xfId="14275"/>
    <cellStyle name="计算 4 4" xfId="14276"/>
    <cellStyle name="计算 4 5" xfId="14277"/>
    <cellStyle name="计算 4 6" xfId="14278"/>
    <cellStyle name="计算 4 7" xfId="14279"/>
    <cellStyle name="计算 4 8" xfId="14280"/>
    <cellStyle name="计算 4 9" xfId="14281"/>
    <cellStyle name="计算 5" xfId="14282"/>
    <cellStyle name="计算 5 10" xfId="6610"/>
    <cellStyle name="计算 5 11" xfId="6612"/>
    <cellStyle name="计算 5 12" xfId="14283"/>
    <cellStyle name="计算 5 13" xfId="5154"/>
    <cellStyle name="计算 5 14" xfId="14284"/>
    <cellStyle name="计算 5 15" xfId="14285"/>
    <cellStyle name="计算 5 16" xfId="14286"/>
    <cellStyle name="计算 5 2" xfId="14287"/>
    <cellStyle name="计算 5 3" xfId="14288"/>
    <cellStyle name="计算 5 4" xfId="14289"/>
    <cellStyle name="计算 5 5" xfId="14290"/>
    <cellStyle name="计算 5 6" xfId="14291"/>
    <cellStyle name="计算 5 7" xfId="14292"/>
    <cellStyle name="计算 5 8" xfId="14293"/>
    <cellStyle name="计算 5 9" xfId="14223"/>
    <cellStyle name="计算 6" xfId="14294"/>
    <cellStyle name="计算 6 10" xfId="11970"/>
    <cellStyle name="计算 6 11" xfId="11972"/>
    <cellStyle name="计算 6 12" xfId="11974"/>
    <cellStyle name="计算 6 13" xfId="11976"/>
    <cellStyle name="计算 6 14" xfId="11978"/>
    <cellStyle name="计算 6 15" xfId="11980"/>
    <cellStyle name="计算 6 16" xfId="11982"/>
    <cellStyle name="计算 6 2" xfId="14296"/>
    <cellStyle name="计算 6 3" xfId="14297"/>
    <cellStyle name="计算 6 4" xfId="14298"/>
    <cellStyle name="计算 6 5" xfId="3892"/>
    <cellStyle name="计算 6 6" xfId="14299"/>
    <cellStyle name="计算 6 7" xfId="14300"/>
    <cellStyle name="计算 6 8" xfId="14302"/>
    <cellStyle name="计算 6 9" xfId="14304"/>
    <cellStyle name="计算 7" xfId="14306"/>
    <cellStyle name="计算 7 10" xfId="12281"/>
    <cellStyle name="计算 7 11" xfId="12283"/>
    <cellStyle name="计算 7 12" xfId="12285"/>
    <cellStyle name="计算 7 13" xfId="12287"/>
    <cellStyle name="计算 7 14" xfId="4916"/>
    <cellStyle name="计算 7 15" xfId="2633"/>
    <cellStyle name="计算 7 16" xfId="2646"/>
    <cellStyle name="计算 7 2" xfId="10351"/>
    <cellStyle name="计算 7 3" xfId="10353"/>
    <cellStyle name="计算 7 4" xfId="10355"/>
    <cellStyle name="计算 7 5" xfId="10357"/>
    <cellStyle name="计算 7 6" xfId="10359"/>
    <cellStyle name="计算 7 7" xfId="10361"/>
    <cellStyle name="计算 7 8" xfId="14308"/>
    <cellStyle name="计算 7 9" xfId="14309"/>
    <cellStyle name="计算 8" xfId="14310"/>
    <cellStyle name="计算 8 10" xfId="14312"/>
    <cellStyle name="计算 8 11" xfId="3287"/>
    <cellStyle name="计算 8 12" xfId="14313"/>
    <cellStyle name="计算 8 13" xfId="14314"/>
    <cellStyle name="计算 8 14" xfId="14315"/>
    <cellStyle name="计算 8 15" xfId="14316"/>
    <cellStyle name="计算 8 16" xfId="14317"/>
    <cellStyle name="计算 8 2" xfId="14318"/>
    <cellStyle name="计算 8 3" xfId="14319"/>
    <cellStyle name="计算 8 4" xfId="14320"/>
    <cellStyle name="计算 8 5" xfId="14321"/>
    <cellStyle name="计算 8 6" xfId="14322"/>
    <cellStyle name="计算 8 7" xfId="14323"/>
    <cellStyle name="计算 8 8" xfId="14324"/>
    <cellStyle name="计算 8 9" xfId="14325"/>
    <cellStyle name="计算 9" xfId="14326"/>
    <cellStyle name="计算 9 10" xfId="14328"/>
    <cellStyle name="计算 9 11" xfId="14329"/>
    <cellStyle name="计算 9 12" xfId="14330"/>
    <cellStyle name="计算 9 13" xfId="14331"/>
    <cellStyle name="计算 9 14" xfId="14332"/>
    <cellStyle name="计算 9 15" xfId="14333"/>
    <cellStyle name="计算 9 16" xfId="14334"/>
    <cellStyle name="计算 9 2" xfId="14335"/>
    <cellStyle name="计算 9 3" xfId="14336"/>
    <cellStyle name="计算 9 4" xfId="14337"/>
    <cellStyle name="计算 9 5" xfId="14338"/>
    <cellStyle name="计算 9 6" xfId="13969"/>
    <cellStyle name="计算 9 7" xfId="10901"/>
    <cellStyle name="计算 9 8" xfId="13980"/>
    <cellStyle name="计算 9 9" xfId="10253"/>
    <cellStyle name="检查单元格 10" xfId="14339"/>
    <cellStyle name="检查单元格 10 10" xfId="14340"/>
    <cellStyle name="检查单元格 10 11" xfId="14341"/>
    <cellStyle name="检查单元格 10 12" xfId="14342"/>
    <cellStyle name="检查单元格 10 13" xfId="14343"/>
    <cellStyle name="检查单元格 10 14" xfId="14344"/>
    <cellStyle name="检查单元格 10 15" xfId="14345"/>
    <cellStyle name="检查单元格 10 16" xfId="14346"/>
    <cellStyle name="检查单元格 10 2" xfId="14347"/>
    <cellStyle name="检查单元格 10 3" xfId="14348"/>
    <cellStyle name="检查单元格 10 4" xfId="14349"/>
    <cellStyle name="检查单元格 10 5" xfId="14350"/>
    <cellStyle name="检查单元格 10 6" xfId="14351"/>
    <cellStyle name="检查单元格 10 7" xfId="14352"/>
    <cellStyle name="检查单元格 10 8" xfId="14353"/>
    <cellStyle name="检查单元格 10 9" xfId="14354"/>
    <cellStyle name="检查单元格 11" xfId="14355"/>
    <cellStyle name="检查单元格 11 10" xfId="7399"/>
    <cellStyle name="检查单元格 11 11" xfId="7402"/>
    <cellStyle name="检查单元格 11 12" xfId="7405"/>
    <cellStyle name="检查单元格 11 13" xfId="7408"/>
    <cellStyle name="检查单元格 11 14" xfId="7411"/>
    <cellStyle name="检查单元格 11 15" xfId="14356"/>
    <cellStyle name="检查单元格 11 16" xfId="14357"/>
    <cellStyle name="检查单元格 11 2" xfId="14358"/>
    <cellStyle name="检查单元格 11 3" xfId="14359"/>
    <cellStyle name="检查单元格 11 4" xfId="14360"/>
    <cellStyle name="检查单元格 11 5" xfId="10851"/>
    <cellStyle name="检查单元格 11 6" xfId="8248"/>
    <cellStyle name="检查单元格 11 7" xfId="8250"/>
    <cellStyle name="检查单元格 11 8" xfId="8252"/>
    <cellStyle name="检查单元格 11 9" xfId="8254"/>
    <cellStyle name="检查单元格 12" xfId="14361"/>
    <cellStyle name="检查单元格 12 10" xfId="7448"/>
    <cellStyle name="检查单元格 12 11" xfId="7451"/>
    <cellStyle name="检查单元格 12 12" xfId="7454"/>
    <cellStyle name="检查单元格 12 13" xfId="7457"/>
    <cellStyle name="检查单元格 12 14" xfId="7460"/>
    <cellStyle name="检查单元格 12 15" xfId="14362"/>
    <cellStyle name="检查单元格 12 16" xfId="14363"/>
    <cellStyle name="检查单元格 12 2" xfId="14364"/>
    <cellStyle name="检查单元格 12 3" xfId="14365"/>
    <cellStyle name="检查单元格 12 4" xfId="14366"/>
    <cellStyle name="检查单元格 12 5" xfId="14367"/>
    <cellStyle name="检查单元格 12 6" xfId="4918"/>
    <cellStyle name="检查单元格 12 7" xfId="4920"/>
    <cellStyle name="检查单元格 12 8" xfId="4922"/>
    <cellStyle name="检查单元格 12 9" xfId="14368"/>
    <cellStyle name="检查单元格 13" xfId="14369"/>
    <cellStyle name="检查单元格 13 10" xfId="14370"/>
    <cellStyle name="检查单元格 13 11" xfId="14371"/>
    <cellStyle name="检查单元格 13 12" xfId="14372"/>
    <cellStyle name="检查单元格 13 13" xfId="14373"/>
    <cellStyle name="检查单元格 13 14" xfId="14374"/>
    <cellStyle name="检查单元格 13 15" xfId="14375"/>
    <cellStyle name="检查单元格 13 16" xfId="14376"/>
    <cellStyle name="检查单元格 13 2" xfId="14377"/>
    <cellStyle name="检查单元格 13 3" xfId="14378"/>
    <cellStyle name="检查单元格 13 4" xfId="14379"/>
    <cellStyle name="检查单元格 13 5" xfId="14380"/>
    <cellStyle name="检查单元格 13 6" xfId="2637"/>
    <cellStyle name="检查单元格 13 7" xfId="2640"/>
    <cellStyle name="检查单元格 13 8" xfId="2643"/>
    <cellStyle name="检查单元格 13 9" xfId="14381"/>
    <cellStyle name="检查单元格 14" xfId="14382"/>
    <cellStyle name="检查单元格 14 10" xfId="14383"/>
    <cellStyle name="检查单元格 14 11" xfId="14384"/>
    <cellStyle name="检查单元格 14 12" xfId="14385"/>
    <cellStyle name="检查单元格 14 13" xfId="14386"/>
    <cellStyle name="检查单元格 14 14" xfId="14387"/>
    <cellStyle name="检查单元格 14 15" xfId="14388"/>
    <cellStyle name="检查单元格 14 16" xfId="14389"/>
    <cellStyle name="检查单元格 14 2" xfId="14390"/>
    <cellStyle name="检查单元格 14 3" xfId="14391"/>
    <cellStyle name="检查单元格 14 4" xfId="14392"/>
    <cellStyle name="检查单元格 14 5" xfId="14393"/>
    <cellStyle name="检查单元格 14 6" xfId="4952"/>
    <cellStyle name="检查单元格 14 7" xfId="4954"/>
    <cellStyle name="检查单元格 14 8" xfId="4957"/>
    <cellStyle name="检查单元格 14 9" xfId="14394"/>
    <cellStyle name="检查单元格 15" xfId="14396"/>
    <cellStyle name="检查单元格 15 10" xfId="14398"/>
    <cellStyle name="检查单元格 15 11" xfId="14400"/>
    <cellStyle name="检查单元格 15 12" xfId="14402"/>
    <cellStyle name="检查单元格 15 13" xfId="14404"/>
    <cellStyle name="检查单元格 15 14" xfId="14406"/>
    <cellStyle name="检查单元格 15 15" xfId="14408"/>
    <cellStyle name="检查单元格 15 16" xfId="14410"/>
    <cellStyle name="检查单元格 15 2" xfId="14412"/>
    <cellStyle name="检查单元格 15 3" xfId="14414"/>
    <cellStyle name="检查单元格 15 4" xfId="14416"/>
    <cellStyle name="检查单元格 15 5" xfId="14418"/>
    <cellStyle name="检查单元格 15 6" xfId="4975"/>
    <cellStyle name="检查单元格 15 7" xfId="4979"/>
    <cellStyle name="检查单元格 15 8" xfId="4984"/>
    <cellStyle name="检查单元格 15 9" xfId="14420"/>
    <cellStyle name="检查单元格 16" xfId="14422"/>
    <cellStyle name="检查单元格 16 10" xfId="14424"/>
    <cellStyle name="检查单元格 16 11" xfId="14426"/>
    <cellStyle name="检查单元格 16 12" xfId="14428"/>
    <cellStyle name="检查单元格 16 13" xfId="14430"/>
    <cellStyle name="检查单元格 16 14" xfId="14432"/>
    <cellStyle name="检查单元格 16 15" xfId="14434"/>
    <cellStyle name="检查单元格 16 16" xfId="14436"/>
    <cellStyle name="检查单元格 16 2" xfId="14438"/>
    <cellStyle name="检查单元格 16 3" xfId="14440"/>
    <cellStyle name="检查单元格 16 4" xfId="14442"/>
    <cellStyle name="检查单元格 16 5" xfId="14444"/>
    <cellStyle name="检查单元格 16 6" xfId="4996"/>
    <cellStyle name="检查单元格 16 7" xfId="5000"/>
    <cellStyle name="检查单元格 16 8" xfId="4178"/>
    <cellStyle name="检查单元格 16 9" xfId="8270"/>
    <cellStyle name="检查单元格 17" xfId="14446"/>
    <cellStyle name="检查单元格 17 10" xfId="14448"/>
    <cellStyle name="检查单元格 17 11" xfId="14450"/>
    <cellStyle name="检查单元格 17 12" xfId="14452"/>
    <cellStyle name="检查单元格 17 13" xfId="14454"/>
    <cellStyle name="检查单元格 17 14" xfId="14456"/>
    <cellStyle name="检查单元格 17 15" xfId="14458"/>
    <cellStyle name="检查单元格 17 16" xfId="14460"/>
    <cellStyle name="检查单元格 17 2" xfId="14462"/>
    <cellStyle name="检查单元格 17 3" xfId="14464"/>
    <cellStyle name="检查单元格 17 4" xfId="14466"/>
    <cellStyle name="检查单元格 17 5" xfId="14468"/>
    <cellStyle name="检查单元格 17 6" xfId="14470"/>
    <cellStyle name="检查单元格 17 7" xfId="14472"/>
    <cellStyle name="检查单元格 17 8" xfId="14474"/>
    <cellStyle name="检查单元格 17 9" xfId="14476"/>
    <cellStyle name="检查单元格 18" xfId="14478"/>
    <cellStyle name="检查单元格 18 10" xfId="14480"/>
    <cellStyle name="检查单元格 18 11" xfId="14482"/>
    <cellStyle name="检查单元格 18 12" xfId="14484"/>
    <cellStyle name="检查单元格 18 13" xfId="379"/>
    <cellStyle name="检查单元格 18 14" xfId="13251"/>
    <cellStyle name="检查单元格 18 15" xfId="14486"/>
    <cellStyle name="检查单元格 18 16" xfId="14488"/>
    <cellStyle name="检查单元格 18 2" xfId="14490"/>
    <cellStyle name="检查单元格 18 3" xfId="14492"/>
    <cellStyle name="检查单元格 18 4" xfId="14494"/>
    <cellStyle name="检查单元格 18 5" xfId="14496"/>
    <cellStyle name="检查单元格 18 6" xfId="921"/>
    <cellStyle name="检查单元格 18 7" xfId="925"/>
    <cellStyle name="检查单元格 18 8" xfId="928"/>
    <cellStyle name="检查单元格 18 9" xfId="14498"/>
    <cellStyle name="检查单元格 19" xfId="5052"/>
    <cellStyle name="检查单元格 19 10" xfId="14500"/>
    <cellStyle name="检查单元格 19 11" xfId="14501"/>
    <cellStyle name="检查单元格 19 12" xfId="14502"/>
    <cellStyle name="检查单元格 19 13" xfId="14503"/>
    <cellStyle name="检查单元格 19 14" xfId="14504"/>
    <cellStyle name="检查单元格 19 15" xfId="14505"/>
    <cellStyle name="检查单元格 19 16" xfId="14506"/>
    <cellStyle name="检查单元格 19 2" xfId="5056"/>
    <cellStyle name="检查单元格 19 3" xfId="5061"/>
    <cellStyle name="检查单元格 19 4" xfId="4905"/>
    <cellStyle name="检查单元格 19 5" xfId="11256"/>
    <cellStyle name="检查单元格 19 6" xfId="11258"/>
    <cellStyle name="检查单元格 19 7" xfId="14507"/>
    <cellStyle name="检查单元格 19 8" xfId="14509"/>
    <cellStyle name="检查单元格 19 9" xfId="14511"/>
    <cellStyle name="检查单元格 2" xfId="14513"/>
    <cellStyle name="检查单元格 2 10" xfId="14514"/>
    <cellStyle name="检查单元格 2 11" xfId="14515"/>
    <cellStyle name="检查单元格 2 12" xfId="14518"/>
    <cellStyle name="检查单元格 2 13" xfId="14521"/>
    <cellStyle name="检查单元格 2 14" xfId="14524"/>
    <cellStyle name="检查单元格 2 15" xfId="14527"/>
    <cellStyle name="检查单元格 2 16" xfId="14530"/>
    <cellStyle name="检查单元格 2 17" xfId="14533"/>
    <cellStyle name="检查单元格 2 2" xfId="14536"/>
    <cellStyle name="检查单元格 2 2 10" xfId="14537"/>
    <cellStyle name="检查单元格 2 2 11" xfId="14538"/>
    <cellStyle name="检查单元格 2 2 12" xfId="14539"/>
    <cellStyle name="检查单元格 2 2 13" xfId="14540"/>
    <cellStyle name="检查单元格 2 2 14" xfId="14541"/>
    <cellStyle name="检查单元格 2 2 15" xfId="14542"/>
    <cellStyle name="检查单元格 2 2 16" xfId="14543"/>
    <cellStyle name="检查单元格 2 2 2" xfId="14544"/>
    <cellStyle name="检查单元格 2 2 3" xfId="14545"/>
    <cellStyle name="检查单元格 2 2 4" xfId="14546"/>
    <cellStyle name="检查单元格 2 2 5" xfId="14547"/>
    <cellStyle name="检查单元格 2 2 6" xfId="14548"/>
    <cellStyle name="检查单元格 2 2 7" xfId="14549"/>
    <cellStyle name="检查单元格 2 2 8" xfId="14550"/>
    <cellStyle name="检查单元格 2 2 9" xfId="14551"/>
    <cellStyle name="检查单元格 2 3" xfId="14552"/>
    <cellStyle name="检查单元格 2 4" xfId="14553"/>
    <cellStyle name="检查单元格 2 5" xfId="14554"/>
    <cellStyle name="检查单元格 2 6" xfId="14555"/>
    <cellStyle name="检查单元格 2 7" xfId="14556"/>
    <cellStyle name="检查单元格 2 8" xfId="14557"/>
    <cellStyle name="检查单元格 2 9" xfId="14558"/>
    <cellStyle name="检查单元格 20" xfId="14397"/>
    <cellStyle name="检查单元格 20 10" xfId="14399"/>
    <cellStyle name="检查单元格 20 11" xfId="14401"/>
    <cellStyle name="检查单元格 20 12" xfId="14403"/>
    <cellStyle name="检查单元格 20 13" xfId="14405"/>
    <cellStyle name="检查单元格 20 14" xfId="14407"/>
    <cellStyle name="检查单元格 20 15" xfId="14409"/>
    <cellStyle name="检查单元格 20 16" xfId="14411"/>
    <cellStyle name="检查单元格 20 2" xfId="14413"/>
    <cellStyle name="检查单元格 20 3" xfId="14415"/>
    <cellStyle name="检查单元格 20 4" xfId="14417"/>
    <cellStyle name="检查单元格 20 5" xfId="14419"/>
    <cellStyle name="检查单元格 20 6" xfId="4976"/>
    <cellStyle name="检查单元格 20 7" xfId="4980"/>
    <cellStyle name="检查单元格 20 8" xfId="4985"/>
    <cellStyle name="检查单元格 20 9" xfId="14421"/>
    <cellStyle name="检查单元格 21" xfId="14423"/>
    <cellStyle name="检查单元格 21 10" xfId="14425"/>
    <cellStyle name="检查单元格 21 11" xfId="14427"/>
    <cellStyle name="检查单元格 21 12" xfId="14429"/>
    <cellStyle name="检查单元格 21 13" xfId="14431"/>
    <cellStyle name="检查单元格 21 14" xfId="14433"/>
    <cellStyle name="检查单元格 21 15" xfId="14435"/>
    <cellStyle name="检查单元格 21 16" xfId="14437"/>
    <cellStyle name="检查单元格 21 2" xfId="14439"/>
    <cellStyle name="检查单元格 21 3" xfId="14441"/>
    <cellStyle name="检查单元格 21 4" xfId="14443"/>
    <cellStyle name="检查单元格 21 5" xfId="14445"/>
    <cellStyle name="检查单元格 21 6" xfId="4997"/>
    <cellStyle name="检查单元格 21 7" xfId="5001"/>
    <cellStyle name="检查单元格 21 8" xfId="4179"/>
    <cellStyle name="检查单元格 21 9" xfId="8271"/>
    <cellStyle name="检查单元格 22" xfId="14447"/>
    <cellStyle name="检查单元格 22 10" xfId="14449"/>
    <cellStyle name="检查单元格 22 11" xfId="14451"/>
    <cellStyle name="检查单元格 22 12" xfId="14453"/>
    <cellStyle name="检查单元格 22 13" xfId="14455"/>
    <cellStyle name="检查单元格 22 14" xfId="14457"/>
    <cellStyle name="检查单元格 22 15" xfId="14459"/>
    <cellStyle name="检查单元格 22 16" xfId="14461"/>
    <cellStyle name="检查单元格 22 2" xfId="14463"/>
    <cellStyle name="检查单元格 22 3" xfId="14465"/>
    <cellStyle name="检查单元格 22 4" xfId="14467"/>
    <cellStyle name="检查单元格 22 5" xfId="14469"/>
    <cellStyle name="检查单元格 22 6" xfId="14471"/>
    <cellStyle name="检查单元格 22 7" xfId="14473"/>
    <cellStyle name="检查单元格 22 8" xfId="14475"/>
    <cellStyle name="检查单元格 22 9" xfId="14477"/>
    <cellStyle name="检查单元格 23" xfId="14479"/>
    <cellStyle name="检查单元格 23 10" xfId="14481"/>
    <cellStyle name="检查单元格 23 11" xfId="14483"/>
    <cellStyle name="检查单元格 23 12" xfId="14485"/>
    <cellStyle name="检查单元格 23 13" xfId="380"/>
    <cellStyle name="检查单元格 23 14" xfId="13252"/>
    <cellStyle name="检查单元格 23 15" xfId="14487"/>
    <cellStyle name="检查单元格 23 16" xfId="14489"/>
    <cellStyle name="检查单元格 23 2" xfId="14491"/>
    <cellStyle name="检查单元格 23 3" xfId="14493"/>
    <cellStyle name="检查单元格 23 4" xfId="14495"/>
    <cellStyle name="检查单元格 23 5" xfId="14497"/>
    <cellStyle name="检查单元格 23 6" xfId="920"/>
    <cellStyle name="检查单元格 23 7" xfId="924"/>
    <cellStyle name="检查单元格 23 8" xfId="927"/>
    <cellStyle name="检查单元格 23 9" xfId="14499"/>
    <cellStyle name="检查单元格 24" xfId="5053"/>
    <cellStyle name="检查单元格 25" xfId="14559"/>
    <cellStyle name="检查单元格 26" xfId="14561"/>
    <cellStyle name="检查单元格 27" xfId="14563"/>
    <cellStyle name="检查单元格 28" xfId="5905"/>
    <cellStyle name="检查单元格 29" xfId="5908"/>
    <cellStyle name="检查单元格 3" xfId="14565"/>
    <cellStyle name="检查单元格 3 10" xfId="14566"/>
    <cellStyle name="检查单元格 3 11" xfId="14567"/>
    <cellStyle name="检查单元格 3 12" xfId="14568"/>
    <cellStyle name="检查单元格 3 13" xfId="14569"/>
    <cellStyle name="检查单元格 3 14" xfId="14570"/>
    <cellStyle name="检查单元格 3 15" xfId="14571"/>
    <cellStyle name="检查单元格 3 16" xfId="14572"/>
    <cellStyle name="检查单元格 3 2" xfId="14573"/>
    <cellStyle name="检查单元格 3 3" xfId="14574"/>
    <cellStyle name="检查单元格 3 4" xfId="14575"/>
    <cellStyle name="检查单元格 3 5" xfId="14576"/>
    <cellStyle name="检查单元格 3 6" xfId="14577"/>
    <cellStyle name="检查单元格 3 7" xfId="14578"/>
    <cellStyle name="检查单元格 3 8" xfId="14579"/>
    <cellStyle name="检查单元格 3 9" xfId="14580"/>
    <cellStyle name="检查单元格 30" xfId="14560"/>
    <cellStyle name="检查单元格 31" xfId="14562"/>
    <cellStyle name="检查单元格 32" xfId="14564"/>
    <cellStyle name="检查单元格 33" xfId="5906"/>
    <cellStyle name="检查单元格 34" xfId="5909"/>
    <cellStyle name="检查单元格 35" xfId="5911"/>
    <cellStyle name="检查单元格 36" xfId="14581"/>
    <cellStyle name="检查单元格 37" xfId="5233"/>
    <cellStyle name="检查单元格 4" xfId="14582"/>
    <cellStyle name="检查单元格 4 10" xfId="14583"/>
    <cellStyle name="检查单元格 4 11" xfId="14584"/>
    <cellStyle name="检查单元格 4 12" xfId="14585"/>
    <cellStyle name="检查单元格 4 13" xfId="14586"/>
    <cellStyle name="检查单元格 4 14" xfId="14587"/>
    <cellStyle name="检查单元格 4 15" xfId="14588"/>
    <cellStyle name="检查单元格 4 16" xfId="14589"/>
    <cellStyle name="检查单元格 4 2" xfId="14590"/>
    <cellStyle name="检查单元格 4 3" xfId="14591"/>
    <cellStyle name="检查单元格 4 4" xfId="14592"/>
    <cellStyle name="检查单元格 4 5" xfId="14593"/>
    <cellStyle name="检查单元格 4 6" xfId="14594"/>
    <cellStyle name="检查单元格 4 7" xfId="14595"/>
    <cellStyle name="检查单元格 4 8" xfId="14596"/>
    <cellStyle name="检查单元格 4 9" xfId="14597"/>
    <cellStyle name="检查单元格 5" xfId="4279"/>
    <cellStyle name="检查单元格 5 10" xfId="14598"/>
    <cellStyle name="检查单元格 5 11" xfId="14599"/>
    <cellStyle name="检查单元格 5 12" xfId="14600"/>
    <cellStyle name="检查单元格 5 13" xfId="3214"/>
    <cellStyle name="检查单元格 5 14" xfId="3216"/>
    <cellStyle name="检查单元格 5 15" xfId="3219"/>
    <cellStyle name="检查单元格 5 16" xfId="14601"/>
    <cellStyle name="检查单元格 5 2" xfId="5182"/>
    <cellStyle name="检查单元格 5 3" xfId="5184"/>
    <cellStyle name="检查单元格 5 4" xfId="5186"/>
    <cellStyle name="检查单元格 5 5" xfId="14602"/>
    <cellStyle name="检查单元格 5 6" xfId="3305"/>
    <cellStyle name="检查单元格 5 7" xfId="3308"/>
    <cellStyle name="检查单元格 5 8" xfId="3311"/>
    <cellStyle name="检查单元格 5 9" xfId="14603"/>
    <cellStyle name="检查单元格 6" xfId="4282"/>
    <cellStyle name="检查单元格 6 10" xfId="14604"/>
    <cellStyle name="检查单元格 6 11" xfId="14605"/>
    <cellStyle name="检查单元格 6 12" xfId="14606"/>
    <cellStyle name="检查单元格 6 13" xfId="14607"/>
    <cellStyle name="检查单元格 6 14" xfId="14608"/>
    <cellStyle name="检查单元格 6 15" xfId="14609"/>
    <cellStyle name="检查单元格 6 16" xfId="14610"/>
    <cellStyle name="检查单元格 6 2" xfId="5194"/>
    <cellStyle name="检查单元格 6 3" xfId="3980"/>
    <cellStyle name="检查单元格 6 4" xfId="4050"/>
    <cellStyle name="检查单元格 6 5" xfId="14611"/>
    <cellStyle name="检查单元格 6 6" xfId="2711"/>
    <cellStyle name="检查单元格 6 7" xfId="2715"/>
    <cellStyle name="检查单元格 6 8" xfId="2719"/>
    <cellStyle name="检查单元格 6 9" xfId="14612"/>
    <cellStyle name="检查单元格 7" xfId="4285"/>
    <cellStyle name="检查单元格 7 10" xfId="14613"/>
    <cellStyle name="检查单元格 7 11" xfId="14614"/>
    <cellStyle name="检查单元格 7 12" xfId="14615"/>
    <cellStyle name="检查单元格 7 13" xfId="14616"/>
    <cellStyle name="检查单元格 7 14" xfId="14617"/>
    <cellStyle name="检查单元格 7 15" xfId="14618"/>
    <cellStyle name="检查单元格 7 16" xfId="14619"/>
    <cellStyle name="检查单元格 7 2" xfId="11715"/>
    <cellStyle name="检查单元格 7 3" xfId="14620"/>
    <cellStyle name="检查单元格 7 4" xfId="14621"/>
    <cellStyle name="检查单元格 7 5" xfId="14622"/>
    <cellStyle name="检查单元格 7 6" xfId="625"/>
    <cellStyle name="检查单元格 7 7" xfId="639"/>
    <cellStyle name="检查单元格 7 8" xfId="660"/>
    <cellStyle name="检查单元格 7 9" xfId="14623"/>
    <cellStyle name="检查单元格 8" xfId="5203"/>
    <cellStyle name="检查单元格 8 10" xfId="14624"/>
    <cellStyle name="检查单元格 8 11" xfId="14625"/>
    <cellStyle name="检查单元格 8 12" xfId="14626"/>
    <cellStyle name="检查单元格 8 13" xfId="14627"/>
    <cellStyle name="检查单元格 8 14" xfId="14628"/>
    <cellStyle name="检查单元格 8 15" xfId="14629"/>
    <cellStyle name="检查单元格 8 16" xfId="14630"/>
    <cellStyle name="检查单元格 8 2" xfId="14631"/>
    <cellStyle name="检查单元格 8 3" xfId="2"/>
    <cellStyle name="检查单元格 8 4" xfId="14632"/>
    <cellStyle name="检查单元格 8 5" xfId="14633"/>
    <cellStyle name="检查单元格 8 6" xfId="1056"/>
    <cellStyle name="检查单元格 8 7" xfId="1065"/>
    <cellStyle name="检查单元格 8 8" xfId="1073"/>
    <cellStyle name="检查单元格 8 9" xfId="14635"/>
    <cellStyle name="检查单元格 9" xfId="5205"/>
    <cellStyle name="检查单元格 9 10" xfId="14637"/>
    <cellStyle name="检查单元格 9 11" xfId="14638"/>
    <cellStyle name="检查单元格 9 12" xfId="14639"/>
    <cellStyle name="检查单元格 9 13" xfId="14640"/>
    <cellStyle name="检查单元格 9 14" xfId="14641"/>
    <cellStyle name="检查单元格 9 15" xfId="14642"/>
    <cellStyle name="检查单元格 9 16" xfId="14643"/>
    <cellStyle name="检查单元格 9 2" xfId="14644"/>
    <cellStyle name="检查单元格 9 3" xfId="14645"/>
    <cellStyle name="检查单元格 9 4" xfId="12236"/>
    <cellStyle name="检查单元格 9 5" xfId="12238"/>
    <cellStyle name="检查单元格 9 6" xfId="1086"/>
    <cellStyle name="检查单元格 9 7" xfId="1092"/>
    <cellStyle name="检查单元格 9 8" xfId="1098"/>
    <cellStyle name="检查单元格 9 9" xfId="12241"/>
    <cellStyle name="解释性文本 10" xfId="14646"/>
    <cellStyle name="解释性文本 10 10" xfId="3780"/>
    <cellStyle name="解释性文本 10 11" xfId="5304"/>
    <cellStyle name="解释性文本 10 12" xfId="4292"/>
    <cellStyle name="解释性文本 10 13" xfId="14647"/>
    <cellStyle name="解释性文本 10 14" xfId="14648"/>
    <cellStyle name="解释性文本 10 15" xfId="14649"/>
    <cellStyle name="解释性文本 10 16" xfId="14650"/>
    <cellStyle name="解释性文本 10 2" xfId="14651"/>
    <cellStyle name="解释性文本 10 3" xfId="14652"/>
    <cellStyle name="解释性文本 10 4" xfId="14653"/>
    <cellStyle name="解释性文本 10 5" xfId="14655"/>
    <cellStyle name="解释性文本 10 6" xfId="14657"/>
    <cellStyle name="解释性文本 10 7" xfId="14659"/>
    <cellStyle name="解释性文本 10 8" xfId="14661"/>
    <cellStyle name="解释性文本 10 9" xfId="14663"/>
    <cellStyle name="解释性文本 11" xfId="14665"/>
    <cellStyle name="解释性文本 11 10" xfId="7577"/>
    <cellStyle name="解释性文本 11 11" xfId="7581"/>
    <cellStyle name="解释性文本 11 12" xfId="7585"/>
    <cellStyle name="解释性文本 11 13" xfId="12615"/>
    <cellStyle name="解释性文本 11 14" xfId="12617"/>
    <cellStyle name="解释性文本 11 15" xfId="12619"/>
    <cellStyle name="解释性文本 11 16" xfId="12621"/>
    <cellStyle name="解释性文本 11 2" xfId="14666"/>
    <cellStyle name="解释性文本 11 3" xfId="14667"/>
    <cellStyle name="解释性文本 11 4" xfId="14668"/>
    <cellStyle name="解释性文本 11 5" xfId="14669"/>
    <cellStyle name="解释性文本 11 6" xfId="14670"/>
    <cellStyle name="解释性文本 11 7" xfId="14671"/>
    <cellStyle name="解释性文本 11 8" xfId="14672"/>
    <cellStyle name="解释性文本 11 9" xfId="14673"/>
    <cellStyle name="解释性文本 12" xfId="14674"/>
    <cellStyle name="解释性文本 12 10" xfId="1966"/>
    <cellStyle name="解释性文本 12 11" xfId="1970"/>
    <cellStyle name="解释性文本 12 12" xfId="1975"/>
    <cellStyle name="解释性文本 12 13" xfId="12923"/>
    <cellStyle name="解释性文本 12 14" xfId="12925"/>
    <cellStyle name="解释性文本 12 15" xfId="12927"/>
    <cellStyle name="解释性文本 12 16" xfId="8940"/>
    <cellStyle name="解释性文本 12 2" xfId="14675"/>
    <cellStyle name="解释性文本 12 3" xfId="14676"/>
    <cellStyle name="解释性文本 12 4" xfId="14677"/>
    <cellStyle name="解释性文本 12 5" xfId="14678"/>
    <cellStyle name="解释性文本 12 6" xfId="14679"/>
    <cellStyle name="解释性文本 12 7" xfId="14680"/>
    <cellStyle name="解释性文本 12 8" xfId="14681"/>
    <cellStyle name="解释性文本 12 9" xfId="14683"/>
    <cellStyle name="解释性文本 13" xfId="14685"/>
    <cellStyle name="解释性文本 13 10" xfId="2041"/>
    <cellStyle name="解释性文本 13 11" xfId="2043"/>
    <cellStyle name="解释性文本 13 12" xfId="14686"/>
    <cellStyle name="解释性文本 13 13" xfId="4671"/>
    <cellStyle name="解释性文本 13 14" xfId="4674"/>
    <cellStyle name="解释性文本 13 15" xfId="4677"/>
    <cellStyle name="解释性文本 13 16" xfId="14687"/>
    <cellStyle name="解释性文本 13 2" xfId="14688"/>
    <cellStyle name="解释性文本 13 3" xfId="14690"/>
    <cellStyle name="解释性文本 13 4" xfId="14692"/>
    <cellStyle name="解释性文本 13 5" xfId="14693"/>
    <cellStyle name="解释性文本 13 6" xfId="14694"/>
    <cellStyle name="解释性文本 13 7" xfId="14695"/>
    <cellStyle name="解释性文本 13 8" xfId="14696"/>
    <cellStyle name="解释性文本 13 9" xfId="14697"/>
    <cellStyle name="解释性文本 14" xfId="14698"/>
    <cellStyle name="解释性文本 14 10" xfId="14699"/>
    <cellStyle name="解释性文本 14 11" xfId="14700"/>
    <cellStyle name="解释性文本 14 12" xfId="14701"/>
    <cellStyle name="解释性文本 14 13" xfId="4693"/>
    <cellStyle name="解释性文本 14 14" xfId="4695"/>
    <cellStyle name="解释性文本 14 15" xfId="4697"/>
    <cellStyle name="解释性文本 14 16" xfId="14702"/>
    <cellStyle name="解释性文本 14 2" xfId="14703"/>
    <cellStyle name="解释性文本 14 3" xfId="14705"/>
    <cellStyle name="解释性文本 14 4" xfId="14707"/>
    <cellStyle name="解释性文本 14 5" xfId="14708"/>
    <cellStyle name="解释性文本 14 6" xfId="115"/>
    <cellStyle name="解释性文本 14 7" xfId="89"/>
    <cellStyle name="解释性文本 14 8" xfId="134"/>
    <cellStyle name="解释性文本 14 9" xfId="144"/>
    <cellStyle name="解释性文本 15" xfId="14709"/>
    <cellStyle name="解释性文本 15 10" xfId="14711"/>
    <cellStyle name="解释性文本 15 11" xfId="14712"/>
    <cellStyle name="解释性文本 15 12" xfId="14713"/>
    <cellStyle name="解释性文本 15 13" xfId="14714"/>
    <cellStyle name="解释性文本 15 14" xfId="14715"/>
    <cellStyle name="解释性文本 15 15" xfId="14716"/>
    <cellStyle name="解释性文本 15 16" xfId="14717"/>
    <cellStyle name="解释性文本 15 2" xfId="14718"/>
    <cellStyle name="解释性文本 15 3" xfId="14720"/>
    <cellStyle name="解释性文本 15 4" xfId="14722"/>
    <cellStyle name="解释性文本 15 5" xfId="14724"/>
    <cellStyle name="解释性文本 15 6" xfId="14726"/>
    <cellStyle name="解释性文本 15 7" xfId="14728"/>
    <cellStyle name="解释性文本 15 8" xfId="14730"/>
    <cellStyle name="解释性文本 15 9" xfId="14732"/>
    <cellStyle name="解释性文本 16" xfId="14734"/>
    <cellStyle name="解释性文本 16 10" xfId="7923"/>
    <cellStyle name="解释性文本 16 11" xfId="7926"/>
    <cellStyle name="解释性文本 16 12" xfId="7929"/>
    <cellStyle name="解释性文本 16 13" xfId="14736"/>
    <cellStyle name="解释性文本 16 14" xfId="14737"/>
    <cellStyle name="解释性文本 16 15" xfId="14738"/>
    <cellStyle name="解释性文本 16 16" xfId="14739"/>
    <cellStyle name="解释性文本 16 2" xfId="14740"/>
    <cellStyle name="解释性文本 16 3" xfId="14742"/>
    <cellStyle name="解释性文本 16 4" xfId="14744"/>
    <cellStyle name="解释性文本 16 5" xfId="14745"/>
    <cellStyle name="解释性文本 16 6" xfId="14746"/>
    <cellStyle name="解释性文本 16 7" xfId="14747"/>
    <cellStyle name="解释性文本 16 8" xfId="10860"/>
    <cellStyle name="解释性文本 16 9" xfId="10863"/>
    <cellStyle name="解释性文本 17" xfId="14748"/>
    <cellStyle name="解释性文本 17 10" xfId="2189"/>
    <cellStyle name="解释性文本 17 11" xfId="2194"/>
    <cellStyle name="解释性文本 17 12" xfId="2199"/>
    <cellStyle name="解释性文本 17 13" xfId="14750"/>
    <cellStyle name="解释性文本 17 14" xfId="14751"/>
    <cellStyle name="解释性文本 17 15" xfId="14752"/>
    <cellStyle name="解释性文本 17 16" xfId="14753"/>
    <cellStyle name="解释性文本 17 2" xfId="14754"/>
    <cellStyle name="解释性文本 17 3" xfId="14756"/>
    <cellStyle name="解释性文本 17 4" xfId="14758"/>
    <cellStyle name="解释性文本 17 5" xfId="14759"/>
    <cellStyle name="解释性文本 17 6" xfId="14760"/>
    <cellStyle name="解释性文本 17 7" xfId="14761"/>
    <cellStyle name="解释性文本 17 8" xfId="14762"/>
    <cellStyle name="解释性文本 17 9" xfId="14763"/>
    <cellStyle name="解释性文本 18" xfId="14764"/>
    <cellStyle name="解释性文本 18 10" xfId="2270"/>
    <cellStyle name="解释性文本 18 11" xfId="2273"/>
    <cellStyle name="解释性文本 18 12" xfId="9590"/>
    <cellStyle name="解释性文本 18 13" xfId="9592"/>
    <cellStyle name="解释性文本 18 14" xfId="14766"/>
    <cellStyle name="解释性文本 18 15" xfId="14767"/>
    <cellStyle name="解释性文本 18 16" xfId="14768"/>
    <cellStyle name="解释性文本 18 2" xfId="14769"/>
    <cellStyle name="解释性文本 18 3" xfId="14772"/>
    <cellStyle name="解释性文本 18 4" xfId="14775"/>
    <cellStyle name="解释性文本 18 5" xfId="14776"/>
    <cellStyle name="解释性文本 18 6" xfId="1464"/>
    <cellStyle name="解释性文本 18 7" xfId="585"/>
    <cellStyle name="解释性文本 18 8" xfId="238"/>
    <cellStyle name="解释性文本 18 9" xfId="14777"/>
    <cellStyle name="解释性文本 19" xfId="14778"/>
    <cellStyle name="解释性文本 19 10" xfId="14780"/>
    <cellStyle name="解释性文本 19 11" xfId="14781"/>
    <cellStyle name="解释性文本 19 12" xfId="14782"/>
    <cellStyle name="解释性文本 19 13" xfId="14783"/>
    <cellStyle name="解释性文本 19 14" xfId="14784"/>
    <cellStyle name="解释性文本 19 15" xfId="14785"/>
    <cellStyle name="解释性文本 19 16" xfId="14786"/>
    <cellStyle name="解释性文本 19 2" xfId="14788"/>
    <cellStyle name="解释性文本 19 3" xfId="14791"/>
    <cellStyle name="解释性文本 19 4" xfId="14794"/>
    <cellStyle name="解释性文本 19 5" xfId="14795"/>
    <cellStyle name="解释性文本 19 6" xfId="14796"/>
    <cellStyle name="解释性文本 19 7" xfId="14797"/>
    <cellStyle name="解释性文本 19 8" xfId="14798"/>
    <cellStyle name="解释性文本 19 9" xfId="14799"/>
    <cellStyle name="解释性文本 2" xfId="14800"/>
    <cellStyle name="解释性文本 2 10" xfId="4436"/>
    <cellStyle name="解释性文本 2 11" xfId="4438"/>
    <cellStyle name="解释性文本 2 12" xfId="14801"/>
    <cellStyle name="解释性文本 2 13" xfId="14802"/>
    <cellStyle name="解释性文本 2 14" xfId="14803"/>
    <cellStyle name="解释性文本 2 15" xfId="14804"/>
    <cellStyle name="解释性文本 2 16" xfId="14805"/>
    <cellStyle name="解释性文本 2 17" xfId="14806"/>
    <cellStyle name="解释性文本 2 2" xfId="14807"/>
    <cellStyle name="解释性文本 2 2 10" xfId="14808"/>
    <cellStyle name="解释性文本 2 2 11" xfId="14809"/>
    <cellStyle name="解释性文本 2 2 12" xfId="14810"/>
    <cellStyle name="解释性文本 2 2 13" xfId="14811"/>
    <cellStyle name="解释性文本 2 2 14" xfId="14812"/>
    <cellStyle name="解释性文本 2 2 15" xfId="14813"/>
    <cellStyle name="解释性文本 2 2 16" xfId="14814"/>
    <cellStyle name="解释性文本 2 2 2" xfId="14815"/>
    <cellStyle name="解释性文本 2 2 3" xfId="14816"/>
    <cellStyle name="解释性文本 2 2 4" xfId="14817"/>
    <cellStyle name="解释性文本 2 2 5" xfId="7013"/>
    <cellStyle name="解释性文本 2 2 6" xfId="7015"/>
    <cellStyle name="解释性文本 2 2 7" xfId="7017"/>
    <cellStyle name="解释性文本 2 2 8" xfId="7019"/>
    <cellStyle name="解释性文本 2 2 9" xfId="1461"/>
    <cellStyle name="解释性文本 2 3" xfId="14818"/>
    <cellStyle name="解释性文本 2 4" xfId="14819"/>
    <cellStyle name="解释性文本 2 5" xfId="14820"/>
    <cellStyle name="解释性文本 2 6" xfId="14821"/>
    <cellStyle name="解释性文本 2 7" xfId="14822"/>
    <cellStyle name="解释性文本 2 8" xfId="14823"/>
    <cellStyle name="解释性文本 2 9" xfId="14824"/>
    <cellStyle name="解释性文本 20" xfId="14710"/>
    <cellStyle name="解释性文本 21" xfId="14735"/>
    <cellStyle name="解释性文本 22" xfId="14749"/>
    <cellStyle name="解释性文本 23" xfId="14765"/>
    <cellStyle name="解释性文本 24" xfId="14779"/>
    <cellStyle name="解释性文本 25" xfId="14825"/>
    <cellStyle name="解释性文本 26" xfId="14827"/>
    <cellStyle name="解释性文本 27" xfId="14829"/>
    <cellStyle name="解释性文本 28" xfId="10103"/>
    <cellStyle name="解释性文本 29" xfId="14831"/>
    <cellStyle name="解释性文本 3" xfId="14832"/>
    <cellStyle name="解释性文本 3 10" xfId="4473"/>
    <cellStyle name="解释性文本 3 11" xfId="4475"/>
    <cellStyle name="解释性文本 3 12" xfId="12049"/>
    <cellStyle name="解释性文本 3 13" xfId="12051"/>
    <cellStyle name="解释性文本 3 14" xfId="12053"/>
    <cellStyle name="解释性文本 3 15" xfId="12055"/>
    <cellStyle name="解释性文本 3 16" xfId="12057"/>
    <cellStyle name="解释性文本 3 2" xfId="14833"/>
    <cellStyle name="解释性文本 3 3" xfId="14834"/>
    <cellStyle name="解释性文本 3 4" xfId="14835"/>
    <cellStyle name="解释性文本 3 5" xfId="14836"/>
    <cellStyle name="解释性文本 3 6" xfId="14837"/>
    <cellStyle name="解释性文本 3 7" xfId="14838"/>
    <cellStyle name="解释性文本 3 8" xfId="14839"/>
    <cellStyle name="解释性文本 3 9" xfId="14840"/>
    <cellStyle name="解释性文本 30" xfId="14826"/>
    <cellStyle name="解释性文本 31" xfId="14828"/>
    <cellStyle name="解释性文本 32" xfId="14830"/>
    <cellStyle name="解释性文本 33" xfId="10104"/>
    <cellStyle name="解释性文本 4" xfId="14841"/>
    <cellStyle name="解释性文本 4 10" xfId="14842"/>
    <cellStyle name="解释性文本 4 11" xfId="14844"/>
    <cellStyle name="解释性文本 4 12" xfId="14846"/>
    <cellStyle name="解释性文本 4 13" xfId="14848"/>
    <cellStyle name="解释性文本 4 14" xfId="14850"/>
    <cellStyle name="解释性文本 4 15" xfId="14852"/>
    <cellStyle name="解释性文本 4 16" xfId="14854"/>
    <cellStyle name="解释性文本 4 2" xfId="14855"/>
    <cellStyle name="解释性文本 4 3" xfId="6266"/>
    <cellStyle name="解释性文本 4 4" xfId="6269"/>
    <cellStyle name="解释性文本 4 5" xfId="6272"/>
    <cellStyle name="解释性文本 4 6" xfId="6275"/>
    <cellStyle name="解释性文本 4 7" xfId="6278"/>
    <cellStyle name="解释性文本 4 8" xfId="6282"/>
    <cellStyle name="解释性文本 4 9" xfId="6285"/>
    <cellStyle name="解释性文本 5" xfId="4645"/>
    <cellStyle name="解释性文本 5 10" xfId="14856"/>
    <cellStyle name="解释性文本 5 11" xfId="14857"/>
    <cellStyle name="解释性文本 5 12" xfId="14858"/>
    <cellStyle name="解释性文本 5 13" xfId="9633"/>
    <cellStyle name="解释性文本 5 14" xfId="9635"/>
    <cellStyle name="解释性文本 5 15" xfId="9637"/>
    <cellStyle name="解释性文本 5 16" xfId="9639"/>
    <cellStyle name="解释性文本 5 2" xfId="13183"/>
    <cellStyle name="解释性文本 5 3" xfId="12763"/>
    <cellStyle name="解释性文本 5 4" xfId="13185"/>
    <cellStyle name="解释性文本 5 5" xfId="13187"/>
    <cellStyle name="解释性文本 5 6" xfId="3425"/>
    <cellStyle name="解释性文本 5 7" xfId="3429"/>
    <cellStyle name="解释性文本 5 8" xfId="3431"/>
    <cellStyle name="解释性文本 5 9" xfId="14859"/>
    <cellStyle name="解释性文本 6" xfId="4668"/>
    <cellStyle name="解释性文本 6 10" xfId="14860"/>
    <cellStyle name="解释性文本 6 11" xfId="14861"/>
    <cellStyle name="解释性文本 6 12" xfId="14862"/>
    <cellStyle name="解释性文本 6 13" xfId="14863"/>
    <cellStyle name="解释性文本 6 14" xfId="14864"/>
    <cellStyle name="解释性文本 6 15" xfId="14865"/>
    <cellStyle name="解释性文本 6 16" xfId="14866"/>
    <cellStyle name="解释性文本 6 2" xfId="14867"/>
    <cellStyle name="解释性文本 6 3" xfId="14868"/>
    <cellStyle name="解释性文本 6 4" xfId="14869"/>
    <cellStyle name="解释性文本 6 5" xfId="14870"/>
    <cellStyle name="解释性文本 6 6" xfId="2881"/>
    <cellStyle name="解释性文本 6 7" xfId="2884"/>
    <cellStyle name="解释性文本 6 8" xfId="2888"/>
    <cellStyle name="解释性文本 6 9" xfId="14871"/>
    <cellStyle name="解释性文本 7" xfId="4679"/>
    <cellStyle name="解释性文本 7 10" xfId="14872"/>
    <cellStyle name="解释性文本 7 11" xfId="14873"/>
    <cellStyle name="解释性文本 7 12" xfId="14874"/>
    <cellStyle name="解释性文本 7 13" xfId="8916"/>
    <cellStyle name="解释性文本 7 14" xfId="14875"/>
    <cellStyle name="解释性文本 7 15" xfId="14876"/>
    <cellStyle name="解释性文本 7 16" xfId="14877"/>
    <cellStyle name="解释性文本 7 2" xfId="6164"/>
    <cellStyle name="解释性文本 7 3" xfId="4683"/>
    <cellStyle name="解释性文本 7 4" xfId="14878"/>
    <cellStyle name="解释性文本 7 5" xfId="14879"/>
    <cellStyle name="解释性文本 7 6" xfId="1519"/>
    <cellStyle name="解释性文本 7 7" xfId="423"/>
    <cellStyle name="解释性文本 7 8" xfId="464"/>
    <cellStyle name="解释性文本 7 9" xfId="14880"/>
    <cellStyle name="解释性文本 8" xfId="14881"/>
    <cellStyle name="解释性文本 8 10" xfId="11528"/>
    <cellStyle name="解释性文本 8 11" xfId="11584"/>
    <cellStyle name="解释性文本 8 12" xfId="14882"/>
    <cellStyle name="解释性文本 8 13" xfId="14883"/>
    <cellStyle name="解释性文本 8 14" xfId="14884"/>
    <cellStyle name="解释性文本 8 15" xfId="14885"/>
    <cellStyle name="解释性文本 8 16" xfId="14886"/>
    <cellStyle name="解释性文本 8 2" xfId="6206"/>
    <cellStyle name="解释性文本 8 3" xfId="14887"/>
    <cellStyle name="解释性文本 8 4" xfId="14888"/>
    <cellStyle name="解释性文本 8 5" xfId="14889"/>
    <cellStyle name="解释性文本 8 6" xfId="1529"/>
    <cellStyle name="解释性文本 8 7" xfId="488"/>
    <cellStyle name="解释性文本 8 8" xfId="494"/>
    <cellStyle name="解释性文本 8 9" xfId="14890"/>
    <cellStyle name="解释性文本 9" xfId="14891"/>
    <cellStyle name="解释性文本 9 10" xfId="14892"/>
    <cellStyle name="解释性文本 9 11" xfId="14893"/>
    <cellStyle name="解释性文本 9 12" xfId="14894"/>
    <cellStyle name="解释性文本 9 13" xfId="14895"/>
    <cellStyle name="解释性文本 9 14" xfId="14896"/>
    <cellStyle name="解释性文本 9 15" xfId="14897"/>
    <cellStyle name="解释性文本 9 16" xfId="14898"/>
    <cellStyle name="解释性文本 9 2" xfId="14899"/>
    <cellStyle name="解释性文本 9 3" xfId="6314"/>
    <cellStyle name="解释性文本 9 4" xfId="6318"/>
    <cellStyle name="解释性文本 9 5" xfId="6323"/>
    <cellStyle name="解释性文本 9 6" xfId="1540"/>
    <cellStyle name="解释性文本 9 7" xfId="518"/>
    <cellStyle name="解释性文本 9 8" xfId="528"/>
    <cellStyle name="解释性文本 9 9" xfId="6328"/>
    <cellStyle name="借出原因" xfId="14901"/>
    <cellStyle name="借出原因 10" xfId="14902"/>
    <cellStyle name="借出原因 11" xfId="14903"/>
    <cellStyle name="借出原因 12" xfId="14904"/>
    <cellStyle name="借出原因 13" xfId="1318"/>
    <cellStyle name="借出原因 2" xfId="14905"/>
    <cellStyle name="借出原因 3" xfId="14906"/>
    <cellStyle name="借出原因 4" xfId="14907"/>
    <cellStyle name="借出原因 5" xfId="14908"/>
    <cellStyle name="借出原因 6" xfId="14909"/>
    <cellStyle name="借出原因 7" xfId="14910"/>
    <cellStyle name="借出原因 8" xfId="14911"/>
    <cellStyle name="借出原因 9" xfId="14912"/>
    <cellStyle name="警告文本 10" xfId="3768"/>
    <cellStyle name="警告文本 10 10" xfId="14913"/>
    <cellStyle name="警告文本 10 11" xfId="14914"/>
    <cellStyle name="警告文本 10 12" xfId="14915"/>
    <cellStyle name="警告文本 10 13" xfId="14916"/>
    <cellStyle name="警告文本 10 14" xfId="14917"/>
    <cellStyle name="警告文本 10 15" xfId="14918"/>
    <cellStyle name="警告文本 10 16" xfId="14919"/>
    <cellStyle name="警告文本 10 2" xfId="14920"/>
    <cellStyle name="警告文本 10 3" xfId="14923"/>
    <cellStyle name="警告文本 10 4" xfId="14926"/>
    <cellStyle name="警告文本 10 5" xfId="14929"/>
    <cellStyle name="警告文本 10 6" xfId="14932"/>
    <cellStyle name="警告文本 10 7" xfId="14935"/>
    <cellStyle name="警告文本 10 8" xfId="14938"/>
    <cellStyle name="警告文本 10 9" xfId="14940"/>
    <cellStyle name="警告文本 11" xfId="14942"/>
    <cellStyle name="警告文本 11 10" xfId="4204"/>
    <cellStyle name="警告文本 11 11" xfId="4206"/>
    <cellStyle name="警告文本 11 12" xfId="14943"/>
    <cellStyle name="警告文本 11 13" xfId="14944"/>
    <cellStyle name="警告文本 11 14" xfId="14945"/>
    <cellStyle name="警告文本 11 15" xfId="14946"/>
    <cellStyle name="警告文本 11 16" xfId="14947"/>
    <cellStyle name="警告文本 11 2" xfId="14948"/>
    <cellStyle name="警告文本 11 3" xfId="14952"/>
    <cellStyle name="警告文本 11 4" xfId="14956"/>
    <cellStyle name="警告文本 11 5" xfId="2842"/>
    <cellStyle name="警告文本 11 6" xfId="14960"/>
    <cellStyle name="警告文本 11 7" xfId="14963"/>
    <cellStyle name="警告文本 11 8" xfId="14966"/>
    <cellStyle name="警告文本 11 9" xfId="14967"/>
    <cellStyle name="警告文本 12" xfId="14968"/>
    <cellStyle name="警告文本 12 10" xfId="4231"/>
    <cellStyle name="警告文本 12 11" xfId="4233"/>
    <cellStyle name="警告文本 12 12" xfId="14969"/>
    <cellStyle name="警告文本 12 13" xfId="14970"/>
    <cellStyle name="警告文本 12 14" xfId="14971"/>
    <cellStyle name="警告文本 12 15" xfId="14972"/>
    <cellStyle name="警告文本 12 16" xfId="14973"/>
    <cellStyle name="警告文本 12 2" xfId="14974"/>
    <cellStyle name="警告文本 12 3" xfId="2847"/>
    <cellStyle name="警告文本 12 4" xfId="14976"/>
    <cellStyle name="警告文本 12 5" xfId="14978"/>
    <cellStyle name="警告文本 12 6" xfId="14980"/>
    <cellStyle name="警告文本 12 7" xfId="14982"/>
    <cellStyle name="警告文本 12 8" xfId="14984"/>
    <cellStyle name="警告文本 12 9" xfId="14985"/>
    <cellStyle name="警告文本 13" xfId="14986"/>
    <cellStyle name="警告文本 13 10" xfId="14987"/>
    <cellStyle name="警告文本 13 11" xfId="14988"/>
    <cellStyle name="警告文本 13 12" xfId="14989"/>
    <cellStyle name="警告文本 13 13" xfId="14990"/>
    <cellStyle name="警告文本 13 14" xfId="14991"/>
    <cellStyle name="警告文本 13 15" xfId="14992"/>
    <cellStyle name="警告文本 13 16" xfId="14993"/>
    <cellStyle name="警告文本 13 2" xfId="14994"/>
    <cellStyle name="警告文本 13 3" xfId="2853"/>
    <cellStyle name="警告文本 13 4" xfId="14995"/>
    <cellStyle name="警告文本 13 5" xfId="14996"/>
    <cellStyle name="警告文本 13 6" xfId="14997"/>
    <cellStyle name="警告文本 13 7" xfId="14998"/>
    <cellStyle name="警告文本 13 8" xfId="14999"/>
    <cellStyle name="警告文本 13 9" xfId="15000"/>
    <cellStyle name="警告文本 14" xfId="15001"/>
    <cellStyle name="警告文本 14 10" xfId="15002"/>
    <cellStyle name="警告文本 14 11" xfId="15003"/>
    <cellStyle name="警告文本 14 12" xfId="15004"/>
    <cellStyle name="警告文本 14 13" xfId="15005"/>
    <cellStyle name="警告文本 14 14" xfId="15006"/>
    <cellStyle name="警告文本 14 15" xfId="15007"/>
    <cellStyle name="警告文本 14 16" xfId="15008"/>
    <cellStyle name="警告文本 14 2" xfId="15009"/>
    <cellStyle name="警告文本 14 3" xfId="15010"/>
    <cellStyle name="警告文本 14 4" xfId="15011"/>
    <cellStyle name="警告文本 14 5" xfId="15012"/>
    <cellStyle name="警告文本 14 6" xfId="15013"/>
    <cellStyle name="警告文本 14 7" xfId="15014"/>
    <cellStyle name="警告文本 14 8" xfId="15015"/>
    <cellStyle name="警告文本 14 9" xfId="15016"/>
    <cellStyle name="警告文本 15" xfId="15017"/>
    <cellStyle name="警告文本 15 10" xfId="15019"/>
    <cellStyle name="警告文本 15 11" xfId="15020"/>
    <cellStyle name="警告文本 15 12" xfId="15021"/>
    <cellStyle name="警告文本 15 13" xfId="15022"/>
    <cellStyle name="警告文本 15 14" xfId="15023"/>
    <cellStyle name="警告文本 15 15" xfId="15024"/>
    <cellStyle name="警告文本 15 16" xfId="15025"/>
    <cellStyle name="警告文本 15 2" xfId="15026"/>
    <cellStyle name="警告文本 15 3" xfId="15027"/>
    <cellStyle name="警告文本 15 4" xfId="15028"/>
    <cellStyle name="警告文本 15 5" xfId="15029"/>
    <cellStyle name="警告文本 15 6" xfId="15030"/>
    <cellStyle name="警告文本 15 7" xfId="15031"/>
    <cellStyle name="警告文本 15 8" xfId="1502"/>
    <cellStyle name="警告文本 15 9" xfId="15032"/>
    <cellStyle name="警告文本 16" xfId="15034"/>
    <cellStyle name="警告文本 16 10" xfId="15036"/>
    <cellStyle name="警告文本 16 11" xfId="15037"/>
    <cellStyle name="警告文本 16 12" xfId="15038"/>
    <cellStyle name="警告文本 16 13" xfId="15039"/>
    <cellStyle name="警告文本 16 14" xfId="15040"/>
    <cellStyle name="警告文本 16 15" xfId="15041"/>
    <cellStyle name="警告文本 16 16" xfId="15042"/>
    <cellStyle name="警告文本 16 2" xfId="15043"/>
    <cellStyle name="警告文本 16 3" xfId="15044"/>
    <cellStyle name="警告文本 16 4" xfId="15045"/>
    <cellStyle name="警告文本 16 5" xfId="15046"/>
    <cellStyle name="警告文本 16 6" xfId="15047"/>
    <cellStyle name="警告文本 16 7" xfId="15048"/>
    <cellStyle name="警告文本 16 8" xfId="15049"/>
    <cellStyle name="警告文本 16 9" xfId="15050"/>
    <cellStyle name="警告文本 17" xfId="15051"/>
    <cellStyle name="警告文本 17 10" xfId="15053"/>
    <cellStyle name="警告文本 17 11" xfId="15054"/>
    <cellStyle name="警告文本 17 12" xfId="15055"/>
    <cellStyle name="警告文本 17 13" xfId="15056"/>
    <cellStyle name="警告文本 17 14" xfId="15057"/>
    <cellStyle name="警告文本 17 15" xfId="15058"/>
    <cellStyle name="警告文本 17 16" xfId="15059"/>
    <cellStyle name="警告文本 17 2" xfId="15060"/>
    <cellStyle name="警告文本 17 3" xfId="15061"/>
    <cellStyle name="警告文本 17 4" xfId="15062"/>
    <cellStyle name="警告文本 17 5" xfId="15063"/>
    <cellStyle name="警告文本 17 6" xfId="15064"/>
    <cellStyle name="警告文本 17 7" xfId="15065"/>
    <cellStyle name="警告文本 17 8" xfId="15066"/>
    <cellStyle name="警告文本 17 9" xfId="15067"/>
    <cellStyle name="警告文本 18" xfId="15068"/>
    <cellStyle name="警告文本 18 10" xfId="15070"/>
    <cellStyle name="警告文本 18 11" xfId="15071"/>
    <cellStyle name="警告文本 18 12" xfId="15072"/>
    <cellStyle name="警告文本 18 13" xfId="15073"/>
    <cellStyle name="警告文本 18 14" xfId="15074"/>
    <cellStyle name="警告文本 18 15" xfId="15075"/>
    <cellStyle name="警告文本 18 16" xfId="15076"/>
    <cellStyle name="警告文本 18 2" xfId="15077"/>
    <cellStyle name="警告文本 18 3" xfId="13547"/>
    <cellStyle name="警告文本 18 4" xfId="15078"/>
    <cellStyle name="警告文本 18 5" xfId="15079"/>
    <cellStyle name="警告文本 18 6" xfId="15080"/>
    <cellStyle name="警告文本 18 7" xfId="15081"/>
    <cellStyle name="警告文本 18 8" xfId="2620"/>
    <cellStyle name="警告文本 18 9" xfId="2623"/>
    <cellStyle name="警告文本 19" xfId="15082"/>
    <cellStyle name="警告文本 19 10" xfId="15084"/>
    <cellStyle name="警告文本 19 11" xfId="15085"/>
    <cellStyle name="警告文本 19 12" xfId="15086"/>
    <cellStyle name="警告文本 19 13" xfId="15087"/>
    <cellStyle name="警告文本 19 14" xfId="15088"/>
    <cellStyle name="警告文本 19 15" xfId="15089"/>
    <cellStyle name="警告文本 19 16" xfId="15090"/>
    <cellStyle name="警告文本 19 2" xfId="15091"/>
    <cellStyle name="警告文本 19 3" xfId="15092"/>
    <cellStyle name="警告文本 19 4" xfId="15093"/>
    <cellStyle name="警告文本 19 5" xfId="15094"/>
    <cellStyle name="警告文本 19 6" xfId="15095"/>
    <cellStyle name="警告文本 19 7" xfId="15096"/>
    <cellStyle name="警告文本 19 8" xfId="676"/>
    <cellStyle name="警告文本 19 9" xfId="681"/>
    <cellStyle name="警告文本 2" xfId="2301"/>
    <cellStyle name="警告文本 2 10" xfId="15097"/>
    <cellStyle name="警告文本 2 11" xfId="15098"/>
    <cellStyle name="警告文本 2 12" xfId="15099"/>
    <cellStyle name="警告文本 2 13" xfId="15100"/>
    <cellStyle name="警告文本 2 14" xfId="15101"/>
    <cellStyle name="警告文本 2 15" xfId="15102"/>
    <cellStyle name="警告文本 2 16" xfId="15103"/>
    <cellStyle name="警告文本 2 17" xfId="15104"/>
    <cellStyle name="警告文本 2 2" xfId="15105"/>
    <cellStyle name="警告文本 2 2 10" xfId="15107"/>
    <cellStyle name="警告文本 2 2 11" xfId="15108"/>
    <cellStyle name="警告文本 2 2 12" xfId="15109"/>
    <cellStyle name="警告文本 2 2 13" xfId="15110"/>
    <cellStyle name="警告文本 2 2 14" xfId="15111"/>
    <cellStyle name="警告文本 2 2 15" xfId="15112"/>
    <cellStyle name="警告文本 2 2 16" xfId="15113"/>
    <cellStyle name="警告文本 2 2 2" xfId="15114"/>
    <cellStyle name="警告文本 2 2 3" xfId="15115"/>
    <cellStyle name="警告文本 2 2 4" xfId="15116"/>
    <cellStyle name="警告文本 2 2 5" xfId="15117"/>
    <cellStyle name="警告文本 2 2 6" xfId="15118"/>
    <cellStyle name="警告文本 2 2 7" xfId="15119"/>
    <cellStyle name="警告文本 2 2 8" xfId="15120"/>
    <cellStyle name="警告文本 2 2 9" xfId="15121"/>
    <cellStyle name="警告文本 2 3" xfId="15122"/>
    <cellStyle name="警告文本 2 4" xfId="15124"/>
    <cellStyle name="警告文本 2 5" xfId="15125"/>
    <cellStyle name="警告文本 2 6" xfId="15126"/>
    <cellStyle name="警告文本 2 7" xfId="15127"/>
    <cellStyle name="警告文本 2 8" xfId="15128"/>
    <cellStyle name="警告文本 2 9" xfId="15129"/>
    <cellStyle name="警告文本 20" xfId="15018"/>
    <cellStyle name="警告文本 21" xfId="15035"/>
    <cellStyle name="警告文本 22" xfId="15052"/>
    <cellStyle name="警告文本 23" xfId="15069"/>
    <cellStyle name="警告文本 24" xfId="15083"/>
    <cellStyle name="警告文本 25" xfId="15130"/>
    <cellStyle name="警告文本 26" xfId="15132"/>
    <cellStyle name="警告文本 27" xfId="5237"/>
    <cellStyle name="警告文本 28" xfId="5324"/>
    <cellStyle name="警告文本 29" xfId="5327"/>
    <cellStyle name="警告文本 3" xfId="15134"/>
    <cellStyle name="警告文本 3 10" xfId="15135"/>
    <cellStyle name="警告文本 3 11" xfId="15136"/>
    <cellStyle name="警告文本 3 12" xfId="15137"/>
    <cellStyle name="警告文本 3 13" xfId="15138"/>
    <cellStyle name="警告文本 3 14" xfId="15139"/>
    <cellStyle name="警告文本 3 15" xfId="15140"/>
    <cellStyle name="警告文本 3 16" xfId="15141"/>
    <cellStyle name="警告文本 3 2" xfId="15142"/>
    <cellStyle name="警告文本 3 3" xfId="15143"/>
    <cellStyle name="警告文本 3 4" xfId="15144"/>
    <cellStyle name="警告文本 3 5" xfId="15145"/>
    <cellStyle name="警告文本 3 6" xfId="1250"/>
    <cellStyle name="警告文本 3 7" xfId="15146"/>
    <cellStyle name="警告文本 3 8" xfId="15147"/>
    <cellStyle name="警告文本 3 9" xfId="15148"/>
    <cellStyle name="警告文本 30" xfId="15131"/>
    <cellStyle name="警告文本 31" xfId="15133"/>
    <cellStyle name="警告文本 32" xfId="5238"/>
    <cellStyle name="警告文本 33" xfId="5325"/>
    <cellStyle name="警告文本 4" xfId="15149"/>
    <cellStyle name="警告文本 4 10" xfId="15150"/>
    <cellStyle name="警告文本 4 11" xfId="15151"/>
    <cellStyle name="警告文本 4 12" xfId="15152"/>
    <cellStyle name="警告文本 4 13" xfId="15153"/>
    <cellStyle name="警告文本 4 14" xfId="15154"/>
    <cellStyle name="警告文本 4 15" xfId="15155"/>
    <cellStyle name="警告文本 4 16" xfId="45"/>
    <cellStyle name="警告文本 4 2" xfId="15156"/>
    <cellStyle name="警告文本 4 3" xfId="15157"/>
    <cellStyle name="警告文本 4 4" xfId="15158"/>
    <cellStyle name="警告文本 4 5" xfId="15159"/>
    <cellStyle name="警告文本 4 6" xfId="15160"/>
    <cellStyle name="警告文本 4 7" xfId="15161"/>
    <cellStyle name="警告文本 4 8" xfId="15162"/>
    <cellStyle name="警告文本 4 9" xfId="15163"/>
    <cellStyle name="警告文本 5" xfId="15164"/>
    <cellStyle name="警告文本 5 10" xfId="15165"/>
    <cellStyle name="警告文本 5 11" xfId="15166"/>
    <cellStyle name="警告文本 5 12" xfId="15167"/>
    <cellStyle name="警告文本 5 13" xfId="15168"/>
    <cellStyle name="警告文本 5 14" xfId="15169"/>
    <cellStyle name="警告文本 5 15" xfId="15170"/>
    <cellStyle name="警告文本 5 16" xfId="15171"/>
    <cellStyle name="警告文本 5 2" xfId="15172"/>
    <cellStyle name="警告文本 5 3" xfId="15175"/>
    <cellStyle name="警告文本 5 4" xfId="15178"/>
    <cellStyle name="警告文本 5 5" xfId="15181"/>
    <cellStyle name="警告文本 5 6" xfId="3630"/>
    <cellStyle name="警告文本 5 7" xfId="15184"/>
    <cellStyle name="警告文本 5 8" xfId="15187"/>
    <cellStyle name="警告文本 5 9" xfId="15188"/>
    <cellStyle name="警告文本 6" xfId="15189"/>
    <cellStyle name="警告文本 6 10" xfId="734"/>
    <cellStyle name="警告文本 6 11" xfId="15190"/>
    <cellStyle name="警告文本 6 12" xfId="15191"/>
    <cellStyle name="警告文本 6 13" xfId="15192"/>
    <cellStyle name="警告文本 6 14" xfId="15193"/>
    <cellStyle name="警告文本 6 15" xfId="15194"/>
    <cellStyle name="警告文本 6 16" xfId="15195"/>
    <cellStyle name="警告文本 6 2" xfId="15196"/>
    <cellStyle name="警告文本 6 3" xfId="5692"/>
    <cellStyle name="警告文本 6 4" xfId="5696"/>
    <cellStyle name="警告文本 6 5" xfId="5710"/>
    <cellStyle name="警告文本 6 6" xfId="5712"/>
    <cellStyle name="警告文本 6 7" xfId="5714"/>
    <cellStyle name="警告文本 6 8" xfId="15197"/>
    <cellStyle name="警告文本 6 9" xfId="15198"/>
    <cellStyle name="警告文本 7" xfId="15199"/>
    <cellStyle name="警告文本 7 10" xfId="249"/>
    <cellStyle name="警告文本 7 11" xfId="15200"/>
    <cellStyle name="警告文本 7 12" xfId="15201"/>
    <cellStyle name="警告文本 7 13" xfId="15202"/>
    <cellStyle name="警告文本 7 14" xfId="15203"/>
    <cellStyle name="警告文本 7 15" xfId="15204"/>
    <cellStyle name="警告文本 7 16" xfId="15205"/>
    <cellStyle name="警告文本 7 2" xfId="15206"/>
    <cellStyle name="警告文本 7 3" xfId="15207"/>
    <cellStyle name="警告文本 7 4" xfId="15208"/>
    <cellStyle name="警告文本 7 5" xfId="15209"/>
    <cellStyle name="警告文本 7 6" xfId="3640"/>
    <cellStyle name="警告文本 7 7" xfId="15210"/>
    <cellStyle name="警告文本 7 8" xfId="15211"/>
    <cellStyle name="警告文本 7 9" xfId="15212"/>
    <cellStyle name="警告文本 8" xfId="15213"/>
    <cellStyle name="警告文本 8 10" xfId="15214"/>
    <cellStyle name="警告文本 8 11" xfId="15215"/>
    <cellStyle name="警告文本 8 12" xfId="15216"/>
    <cellStyle name="警告文本 8 13" xfId="15217"/>
    <cellStyle name="警告文本 8 14" xfId="15218"/>
    <cellStyle name="警告文本 8 15" xfId="4767"/>
    <cellStyle name="警告文本 8 16" xfId="4769"/>
    <cellStyle name="警告文本 8 2" xfId="11114"/>
    <cellStyle name="警告文本 8 3" xfId="11117"/>
    <cellStyle name="警告文本 8 4" xfId="11206"/>
    <cellStyle name="警告文本 8 5" xfId="11208"/>
    <cellStyle name="警告文本 8 6" xfId="15219"/>
    <cellStyle name="警告文本 8 7" xfId="15220"/>
    <cellStyle name="警告文本 8 8" xfId="15221"/>
    <cellStyle name="警告文本 8 9" xfId="15222"/>
    <cellStyle name="警告文本 9" xfId="15223"/>
    <cellStyle name="警告文本 9 10" xfId="13499"/>
    <cellStyle name="警告文本 9 11" xfId="13501"/>
    <cellStyle name="警告文本 9 12" xfId="13503"/>
    <cellStyle name="警告文本 9 13" xfId="13505"/>
    <cellStyle name="警告文本 9 14" xfId="15224"/>
    <cellStyle name="警告文本 9 15" xfId="15225"/>
    <cellStyle name="警告文本 9 16" xfId="15226"/>
    <cellStyle name="警告文本 9 2" xfId="15227"/>
    <cellStyle name="警告文本 9 3" xfId="15228"/>
    <cellStyle name="警告文本 9 4" xfId="15229"/>
    <cellStyle name="警告文本 9 5" xfId="15230"/>
    <cellStyle name="警告文本 9 6" xfId="15231"/>
    <cellStyle name="警告文本 9 7" xfId="15232"/>
    <cellStyle name="警告文本 9 8" xfId="15233"/>
    <cellStyle name="警告文本 9 9" xfId="15234"/>
    <cellStyle name="链接单元格 10" xfId="15235"/>
    <cellStyle name="链接单元格 10 10" xfId="4955"/>
    <cellStyle name="链接单元格 10 11" xfId="4958"/>
    <cellStyle name="链接单元格 10 12" xfId="14395"/>
    <cellStyle name="链接单元格 10 13" xfId="15236"/>
    <cellStyle name="链接单元格 10 14" xfId="15237"/>
    <cellStyle name="链接单元格 10 15" xfId="15238"/>
    <cellStyle name="链接单元格 10 16" xfId="3191"/>
    <cellStyle name="链接单元格 10 2" xfId="15239"/>
    <cellStyle name="链接单元格 10 3" xfId="15241"/>
    <cellStyle name="链接单元格 10 4" xfId="15243"/>
    <cellStyle name="链接单元格 10 5" xfId="15245"/>
    <cellStyle name="链接单元格 10 6" xfId="15246"/>
    <cellStyle name="链接单元格 10 7" xfId="15247"/>
    <cellStyle name="链接单元格 10 8" xfId="15248"/>
    <cellStyle name="链接单元格 10 9" xfId="15249"/>
    <cellStyle name="链接单元格 11" xfId="3367"/>
    <cellStyle name="链接单元格 11 10" xfId="14508"/>
    <cellStyle name="链接单元格 11 11" xfId="14510"/>
    <cellStyle name="链接单元格 11 12" xfId="14512"/>
    <cellStyle name="链接单元格 11 13" xfId="15250"/>
    <cellStyle name="链接单元格 11 14" xfId="15251"/>
    <cellStyle name="链接单元格 11 15" xfId="15252"/>
    <cellStyle name="链接单元格 11 16" xfId="3231"/>
    <cellStyle name="链接单元格 11 2" xfId="15253"/>
    <cellStyle name="链接单元格 11 3" xfId="15254"/>
    <cellStyle name="链接单元格 11 4" xfId="15255"/>
    <cellStyle name="链接单元格 11 5" xfId="15256"/>
    <cellStyle name="链接单元格 11 6" xfId="15257"/>
    <cellStyle name="链接单元格 11 7" xfId="15258"/>
    <cellStyle name="链接单元格 11 8" xfId="15259"/>
    <cellStyle name="链接单元格 11 9" xfId="15260"/>
    <cellStyle name="链接单元格 12" xfId="3369"/>
    <cellStyle name="链接单元格 12 10" xfId="15261"/>
    <cellStyle name="链接单元格 12 11" xfId="15262"/>
    <cellStyle name="链接单元格 12 12" xfId="15263"/>
    <cellStyle name="链接单元格 12 13" xfId="15264"/>
    <cellStyle name="链接单元格 12 14" xfId="15265"/>
    <cellStyle name="链接单元格 12 15" xfId="15266"/>
    <cellStyle name="链接单元格 12 16" xfId="15267"/>
    <cellStyle name="链接单元格 12 2" xfId="15268"/>
    <cellStyle name="链接单元格 12 3" xfId="15269"/>
    <cellStyle name="链接单元格 12 4" xfId="15270"/>
    <cellStyle name="链接单元格 12 5" xfId="15271"/>
    <cellStyle name="链接单元格 12 6" xfId="10559"/>
    <cellStyle name="链接单元格 12 7" xfId="10561"/>
    <cellStyle name="链接单元格 12 8" xfId="3685"/>
    <cellStyle name="链接单元格 12 9" xfId="3689"/>
    <cellStyle name="链接单元格 13" xfId="3371"/>
    <cellStyle name="链接单元格 13 10" xfId="15272"/>
    <cellStyle name="链接单元格 13 11" xfId="15273"/>
    <cellStyle name="链接单元格 13 12" xfId="15274"/>
    <cellStyle name="链接单元格 13 13" xfId="15275"/>
    <cellStyle name="链接单元格 13 14" xfId="15276"/>
    <cellStyle name="链接单元格 13 15" xfId="15277"/>
    <cellStyle name="链接单元格 13 16" xfId="15278"/>
    <cellStyle name="链接单元格 13 2" xfId="15279"/>
    <cellStyle name="链接单元格 13 3" xfId="15280"/>
    <cellStyle name="链接单元格 13 4" xfId="15281"/>
    <cellStyle name="链接单元格 13 5" xfId="15282"/>
    <cellStyle name="链接单元格 13 6" xfId="15283"/>
    <cellStyle name="链接单元格 13 7" xfId="15284"/>
    <cellStyle name="链接单元格 13 8" xfId="15285"/>
    <cellStyle name="链接单元格 13 9" xfId="15286"/>
    <cellStyle name="链接单元格 14" xfId="11170"/>
    <cellStyle name="链接单元格 14 10" xfId="3543"/>
    <cellStyle name="链接单元格 14 11" xfId="3545"/>
    <cellStyle name="链接单元格 14 12" xfId="3547"/>
    <cellStyle name="链接单元格 14 13" xfId="15287"/>
    <cellStyle name="链接单元格 14 14" xfId="15288"/>
    <cellStyle name="链接单元格 14 15" xfId="15289"/>
    <cellStyle name="链接单元格 14 16" xfId="15290"/>
    <cellStyle name="链接单元格 14 2" xfId="11476"/>
    <cellStyle name="链接单元格 14 3" xfId="11478"/>
    <cellStyle name="链接单元格 14 4" xfId="11480"/>
    <cellStyle name="链接单元格 14 5" xfId="11482"/>
    <cellStyle name="链接单元格 14 6" xfId="15291"/>
    <cellStyle name="链接单元格 14 7" xfId="15292"/>
    <cellStyle name="链接单元格 14 8" xfId="15293"/>
    <cellStyle name="链接单元格 14 9" xfId="15294"/>
    <cellStyle name="链接单元格 15" xfId="11172"/>
    <cellStyle name="链接单元格 15 10" xfId="15295"/>
    <cellStyle name="链接单元格 15 11" xfId="15296"/>
    <cellStyle name="链接单元格 15 12" xfId="15297"/>
    <cellStyle name="链接单元格 15 13" xfId="15298"/>
    <cellStyle name="链接单元格 15 14" xfId="15299"/>
    <cellStyle name="链接单元格 15 15" xfId="15300"/>
    <cellStyle name="链接单元格 15 16" xfId="3246"/>
    <cellStyle name="链接单元格 15 2" xfId="3971"/>
    <cellStyle name="链接单元格 15 3" xfId="15301"/>
    <cellStyle name="链接单元格 15 4" xfId="15302"/>
    <cellStyle name="链接单元格 15 5" xfId="4701"/>
    <cellStyle name="链接单元格 15 6" xfId="15303"/>
    <cellStyle name="链接单元格 15 7" xfId="15304"/>
    <cellStyle name="链接单元格 15 8" xfId="15305"/>
    <cellStyle name="链接单元格 15 9" xfId="15306"/>
    <cellStyle name="链接单元格 16" xfId="11175"/>
    <cellStyle name="链接单元格 16 10" xfId="12718"/>
    <cellStyle name="链接单元格 16 11" xfId="12720"/>
    <cellStyle name="链接单元格 16 12" xfId="12722"/>
    <cellStyle name="链接单元格 16 13" xfId="15307"/>
    <cellStyle name="链接单元格 16 14" xfId="15308"/>
    <cellStyle name="链接单元格 16 15" xfId="15309"/>
    <cellStyle name="链接单元格 16 16" xfId="3279"/>
    <cellStyle name="链接单元格 16 2" xfId="10665"/>
    <cellStyle name="链接单元格 16 3" xfId="10667"/>
    <cellStyle name="链接单元格 16 4" xfId="10669"/>
    <cellStyle name="链接单元格 16 5" xfId="3700"/>
    <cellStyle name="链接单元格 16 6" xfId="3703"/>
    <cellStyle name="链接单元格 16 7" xfId="3705"/>
    <cellStyle name="链接单元格 16 8" xfId="15310"/>
    <cellStyle name="链接单元格 16 9" xfId="15311"/>
    <cellStyle name="链接单元格 17" xfId="11178"/>
    <cellStyle name="链接单元格 17 10" xfId="15312"/>
    <cellStyle name="链接单元格 17 11" xfId="15313"/>
    <cellStyle name="链接单元格 17 12" xfId="15314"/>
    <cellStyle name="链接单元格 17 13" xfId="15315"/>
    <cellStyle name="链接单元格 17 14" xfId="15316"/>
    <cellStyle name="链接单元格 17 15" xfId="15317"/>
    <cellStyle name="链接单元格 17 16" xfId="15318"/>
    <cellStyle name="链接单元格 17 2" xfId="15319"/>
    <cellStyle name="链接单元格 17 3" xfId="15320"/>
    <cellStyle name="链接单元格 17 4" xfId="15321"/>
    <cellStyle name="链接单元格 17 5" xfId="15322"/>
    <cellStyle name="链接单元格 17 6" xfId="15323"/>
    <cellStyle name="链接单元格 17 7" xfId="15324"/>
    <cellStyle name="链接单元格 17 8" xfId="15325"/>
    <cellStyle name="链接单元格 17 9" xfId="15326"/>
    <cellStyle name="链接单元格 18" xfId="11181"/>
    <cellStyle name="链接单元格 18 10" xfId="15327"/>
    <cellStyle name="链接单元格 18 11" xfId="15328"/>
    <cellStyle name="链接单元格 18 12" xfId="12453"/>
    <cellStyle name="链接单元格 18 13" xfId="12455"/>
    <cellStyle name="链接单元格 18 14" xfId="12457"/>
    <cellStyle name="链接单元格 18 15" xfId="12459"/>
    <cellStyle name="链接单元格 18 16" xfId="12461"/>
    <cellStyle name="链接单元格 18 2" xfId="13476"/>
    <cellStyle name="链接单元格 18 3" xfId="15329"/>
    <cellStyle name="链接单元格 18 4" xfId="15330"/>
    <cellStyle name="链接单元格 18 5" xfId="15331"/>
    <cellStyle name="链接单元格 18 6" xfId="15332"/>
    <cellStyle name="链接单元格 18 7" xfId="15333"/>
    <cellStyle name="链接单元格 18 8" xfId="15334"/>
    <cellStyle name="链接单元格 18 9" xfId="15335"/>
    <cellStyle name="链接单元格 19" xfId="11184"/>
    <cellStyle name="链接单元格 19 10" xfId="15336"/>
    <cellStyle name="链接单元格 19 11" xfId="15337"/>
    <cellStyle name="链接单元格 19 12" xfId="15338"/>
    <cellStyle name="链接单元格 19 13" xfId="15339"/>
    <cellStyle name="链接单元格 19 14" xfId="15340"/>
    <cellStyle name="链接单元格 19 15" xfId="15341"/>
    <cellStyle name="链接单元格 19 16" xfId="15342"/>
    <cellStyle name="链接单元格 19 2" xfId="15343"/>
    <cellStyle name="链接单元格 19 3" xfId="4650"/>
    <cellStyle name="链接单元格 19 4" xfId="4654"/>
    <cellStyle name="链接单元格 19 5" xfId="4657"/>
    <cellStyle name="链接单元格 19 6" xfId="15344"/>
    <cellStyle name="链接单元格 19 7" xfId="15345"/>
    <cellStyle name="链接单元格 19 8" xfId="15346"/>
    <cellStyle name="链接单元格 19 9" xfId="15347"/>
    <cellStyle name="链接单元格 2" xfId="15348"/>
    <cellStyle name="链接单元格 2 10" xfId="15349"/>
    <cellStyle name="链接单元格 2 11" xfId="15350"/>
    <cellStyle name="链接单元格 2 12" xfId="15351"/>
    <cellStyle name="链接单元格 2 13" xfId="15352"/>
    <cellStyle name="链接单元格 2 14" xfId="14900"/>
    <cellStyle name="链接单元格 2 15" xfId="6315"/>
    <cellStyle name="链接单元格 2 16" xfId="6319"/>
    <cellStyle name="链接单元格 2 17" xfId="6324"/>
    <cellStyle name="链接单元格 2 2" xfId="15353"/>
    <cellStyle name="链接单元格 2 2 10" xfId="15354"/>
    <cellStyle name="链接单元格 2 2 11" xfId="15355"/>
    <cellStyle name="链接单元格 2 2 12" xfId="15356"/>
    <cellStyle name="链接单元格 2 2 13" xfId="15357"/>
    <cellStyle name="链接单元格 2 2 14" xfId="15358"/>
    <cellStyle name="链接单元格 2 2 15" xfId="15359"/>
    <cellStyle name="链接单元格 2 2 16" xfId="15360"/>
    <cellStyle name="链接单元格 2 2 2" xfId="15361"/>
    <cellStyle name="链接单元格 2 2 3" xfId="15362"/>
    <cellStyle name="链接单元格 2 2 4" xfId="15363"/>
    <cellStyle name="链接单元格 2 2 5" xfId="15364"/>
    <cellStyle name="链接单元格 2 2 6" xfId="15365"/>
    <cellStyle name="链接单元格 2 2 7" xfId="15366"/>
    <cellStyle name="链接单元格 2 2 8" xfId="15367"/>
    <cellStyle name="链接单元格 2 2 9" xfId="15368"/>
    <cellStyle name="链接单元格 2 3" xfId="6331"/>
    <cellStyle name="链接单元格 2 4" xfId="6334"/>
    <cellStyle name="链接单元格 2 5" xfId="6337"/>
    <cellStyle name="链接单元格 2 6" xfId="6340"/>
    <cellStyle name="链接单元格 2 7" xfId="6344"/>
    <cellStyle name="链接单元格 2 8" xfId="6348"/>
    <cellStyle name="链接单元格 2 9" xfId="6352"/>
    <cellStyle name="链接单元格 20" xfId="11173"/>
    <cellStyle name="链接单元格 21" xfId="11176"/>
    <cellStyle name="链接单元格 22" xfId="11179"/>
    <cellStyle name="链接单元格 23" xfId="11182"/>
    <cellStyle name="链接单元格 24" xfId="11185"/>
    <cellStyle name="链接单元格 25" xfId="11187"/>
    <cellStyle name="链接单元格 26" xfId="11190"/>
    <cellStyle name="链接单元格 27" xfId="15369"/>
    <cellStyle name="链接单元格 28" xfId="15371"/>
    <cellStyle name="链接单元格 29" xfId="15373"/>
    <cellStyle name="链接单元格 3" xfId="15374"/>
    <cellStyle name="链接单元格 3 10" xfId="15375"/>
    <cellStyle name="链接单元格 3 11" xfId="15376"/>
    <cellStyle name="链接单元格 3 12" xfId="15377"/>
    <cellStyle name="链接单元格 3 13" xfId="15378"/>
    <cellStyle name="链接单元格 3 14" xfId="15379"/>
    <cellStyle name="链接单元格 3 15" xfId="6360"/>
    <cellStyle name="链接单元格 3 16" xfId="6363"/>
    <cellStyle name="链接单元格 3 2" xfId="15380"/>
    <cellStyle name="链接单元格 3 3" xfId="6370"/>
    <cellStyle name="链接单元格 3 4" xfId="6373"/>
    <cellStyle name="链接单元格 3 5" xfId="6376"/>
    <cellStyle name="链接单元格 3 6" xfId="6379"/>
    <cellStyle name="链接单元格 3 7" xfId="6382"/>
    <cellStyle name="链接单元格 3 8" xfId="6385"/>
    <cellStyle name="链接单元格 3 9" xfId="6388"/>
    <cellStyle name="链接单元格 30" xfId="11188"/>
    <cellStyle name="链接单元格 31" xfId="11191"/>
    <cellStyle name="链接单元格 32" xfId="15370"/>
    <cellStyle name="链接单元格 33" xfId="15372"/>
    <cellStyle name="链接单元格 4" xfId="15381"/>
    <cellStyle name="链接单元格 4 10" xfId="3693"/>
    <cellStyle name="链接单元格 4 11" xfId="10563"/>
    <cellStyle name="链接单元格 4 12" xfId="10565"/>
    <cellStyle name="链接单元格 4 13" xfId="10567"/>
    <cellStyle name="链接单元格 4 14" xfId="15382"/>
    <cellStyle name="链接单元格 4 15" xfId="6395"/>
    <cellStyle name="链接单元格 4 16" xfId="6398"/>
    <cellStyle name="链接单元格 4 2" xfId="15383"/>
    <cellStyle name="链接单元格 4 3" xfId="6411"/>
    <cellStyle name="链接单元格 4 4" xfId="6414"/>
    <cellStyle name="链接单元格 4 5" xfId="6417"/>
    <cellStyle name="链接单元格 4 6" xfId="297"/>
    <cellStyle name="链接单元格 4 7" xfId="316"/>
    <cellStyle name="链接单元格 4 8" xfId="322"/>
    <cellStyle name="链接单元格 4 9" xfId="6420"/>
    <cellStyle name="链接单元格 5" xfId="15384"/>
    <cellStyle name="链接单元格 5 10" xfId="15385"/>
    <cellStyle name="链接单元格 5 11" xfId="15386"/>
    <cellStyle name="链接单元格 5 12" xfId="15387"/>
    <cellStyle name="链接单元格 5 13" xfId="15388"/>
    <cellStyle name="链接单元格 5 14" xfId="3528"/>
    <cellStyle name="链接单元格 5 15" xfId="6427"/>
    <cellStyle name="链接单元格 5 16" xfId="6430"/>
    <cellStyle name="链接单元格 5 2" xfId="15389"/>
    <cellStyle name="链接单元格 5 3" xfId="6443"/>
    <cellStyle name="链接单元格 5 4" xfId="6446"/>
    <cellStyle name="链接单元格 5 5" xfId="6449"/>
    <cellStyle name="链接单元格 5 6" xfId="6452"/>
    <cellStyle name="链接单元格 5 7" xfId="6455"/>
    <cellStyle name="链接单元格 5 8" xfId="6458"/>
    <cellStyle name="链接单元格 5 9" xfId="6461"/>
    <cellStyle name="链接单元格 6" xfId="15390"/>
    <cellStyle name="链接单元格 6 10" xfId="15391"/>
    <cellStyle name="链接单元格 6 11" xfId="15392"/>
    <cellStyle name="链接单元格 6 12" xfId="9940"/>
    <cellStyle name="链接单元格 6 13" xfId="9942"/>
    <cellStyle name="链接单元格 6 14" xfId="9944"/>
    <cellStyle name="链接单元格 6 15" xfId="6469"/>
    <cellStyle name="链接单元格 6 16" xfId="6473"/>
    <cellStyle name="链接单元格 6 2" xfId="9690"/>
    <cellStyle name="链接单元格 6 3" xfId="6491"/>
    <cellStyle name="链接单元格 6 4" xfId="6497"/>
    <cellStyle name="链接单元格 6 5" xfId="6502"/>
    <cellStyle name="链接单元格 6 6" xfId="6507"/>
    <cellStyle name="链接单元格 6 7" xfId="6511"/>
    <cellStyle name="链接单元格 6 8" xfId="6515"/>
    <cellStyle name="链接单元格 6 9" xfId="6518"/>
    <cellStyle name="链接单元格 7" xfId="4722"/>
    <cellStyle name="链接单元格 7 10" xfId="15393"/>
    <cellStyle name="链接单元格 7 11" xfId="15394"/>
    <cellStyle name="链接单元格 7 12" xfId="15395"/>
    <cellStyle name="链接单元格 7 13" xfId="12547"/>
    <cellStyle name="链接单元格 7 14" xfId="12549"/>
    <cellStyle name="链接单元格 7 15" xfId="6526"/>
    <cellStyle name="链接单元格 7 16" xfId="6530"/>
    <cellStyle name="链接单元格 7 2" xfId="15396"/>
    <cellStyle name="链接单元格 7 3" xfId="6547"/>
    <cellStyle name="链接单元格 7 4" xfId="6550"/>
    <cellStyle name="链接单元格 7 5" xfId="6553"/>
    <cellStyle name="链接单元格 7 6" xfId="6556"/>
    <cellStyle name="链接单元格 7 7" xfId="6559"/>
    <cellStyle name="链接单元格 7 8" xfId="6562"/>
    <cellStyle name="链接单元格 7 9" xfId="6565"/>
    <cellStyle name="链接单元格 8" xfId="5391"/>
    <cellStyle name="链接单元格 8 10" xfId="15397"/>
    <cellStyle name="链接单元格 8 11" xfId="15398"/>
    <cellStyle name="链接单元格 8 12" xfId="15399"/>
    <cellStyle name="链接单元格 8 13" xfId="15400"/>
    <cellStyle name="链接单元格 8 14" xfId="15401"/>
    <cellStyle name="链接单元格 8 15" xfId="15402"/>
    <cellStyle name="链接单元格 8 16" xfId="15403"/>
    <cellStyle name="链接单元格 8 2" xfId="15404"/>
    <cellStyle name="链接单元格 8 3" xfId="15405"/>
    <cellStyle name="链接单元格 8 4" xfId="15406"/>
    <cellStyle name="链接单元格 8 5" xfId="15407"/>
    <cellStyle name="链接单元格 8 6" xfId="15408"/>
    <cellStyle name="链接单元格 8 7" xfId="15409"/>
    <cellStyle name="链接单元格 8 8" xfId="15410"/>
    <cellStyle name="链接单元格 8 9" xfId="15411"/>
    <cellStyle name="链接单元格 9" xfId="5394"/>
    <cellStyle name="链接单元格 9 10" xfId="15412"/>
    <cellStyle name="链接单元格 9 11" xfId="15413"/>
    <cellStyle name="链接单元格 9 12" xfId="15414"/>
    <cellStyle name="链接单元格 9 13" xfId="15415"/>
    <cellStyle name="链接单元格 9 14" xfId="15416"/>
    <cellStyle name="链接单元格 9 15" xfId="15417"/>
    <cellStyle name="链接单元格 9 16" xfId="15418"/>
    <cellStyle name="链接单元格 9 2" xfId="15419"/>
    <cellStyle name="链接单元格 9 3" xfId="15420"/>
    <cellStyle name="链接单元格 9 4" xfId="15421"/>
    <cellStyle name="链接单元格 9 5" xfId="15422"/>
    <cellStyle name="链接单元格 9 6" xfId="15423"/>
    <cellStyle name="链接单元格 9 7" xfId="15424"/>
    <cellStyle name="链接单元格 9 8" xfId="15425"/>
    <cellStyle name="链接单元格 9 9" xfId="15426"/>
    <cellStyle name="霓付 [0]_1202" xfId="12250"/>
    <cellStyle name="霓付_1202" xfId="15427"/>
    <cellStyle name="烹拳 [0]_1202" xfId="15428"/>
    <cellStyle name="烹拳_1202" xfId="13415"/>
    <cellStyle name="普通_ANALYSE" xfId="13978"/>
    <cellStyle name="千分位[0]_laroux" xfId="15429"/>
    <cellStyle name="千分位_laroux" xfId="7671"/>
    <cellStyle name="千位[0]_ 方正PC" xfId="15431"/>
    <cellStyle name="千位_ 方正PC" xfId="12777"/>
    <cellStyle name="千位分隔 14" xfId="3718"/>
    <cellStyle name="千位分隔 14 10" xfId="9839"/>
    <cellStyle name="千位分隔 14 11" xfId="9841"/>
    <cellStyle name="千位分隔 14 12" xfId="9843"/>
    <cellStyle name="千位分隔 14 13" xfId="4761"/>
    <cellStyle name="千位分隔 14 14" xfId="3361"/>
    <cellStyle name="千位分隔 14 15" xfId="2103"/>
    <cellStyle name="千位分隔 14 16" xfId="2109"/>
    <cellStyle name="千位分隔 14 2" xfId="15432"/>
    <cellStyle name="千位分隔 14 3" xfId="15433"/>
    <cellStyle name="千位分隔 14 4" xfId="15434"/>
    <cellStyle name="千位分隔 14 5" xfId="15435"/>
    <cellStyle name="千位分隔 14 6" xfId="15436"/>
    <cellStyle name="千位分隔 14 7" xfId="15437"/>
    <cellStyle name="千位分隔 14 8" xfId="15438"/>
    <cellStyle name="千位分隔 14 9" xfId="15439"/>
    <cellStyle name="千位分隔 2" xfId="5329"/>
    <cellStyle name="千位分隔 2 10" xfId="15440"/>
    <cellStyle name="千位分隔 2 11" xfId="15441"/>
    <cellStyle name="千位分隔 2 12" xfId="15442"/>
    <cellStyle name="千位分隔 2 13" xfId="15443"/>
    <cellStyle name="千位分隔 2 14" xfId="15444"/>
    <cellStyle name="千位分隔 2 15" xfId="15446"/>
    <cellStyle name="千位分隔 2 16" xfId="15448"/>
    <cellStyle name="千位分隔 2 2" xfId="5331"/>
    <cellStyle name="千位分隔 2 2 2" xfId="15450"/>
    <cellStyle name="千位分隔 2 2 2 10" xfId="15451"/>
    <cellStyle name="千位分隔 2 2 2 11" xfId="15452"/>
    <cellStyle name="千位分隔 2 2 2 12" xfId="15453"/>
    <cellStyle name="千位分隔 2 2 2 13" xfId="15454"/>
    <cellStyle name="千位分隔 2 2 2 14" xfId="15455"/>
    <cellStyle name="千位分隔 2 2 2 15" xfId="15456"/>
    <cellStyle name="千位分隔 2 2 2 16" xfId="15457"/>
    <cellStyle name="千位分隔 2 2 2 2" xfId="14682"/>
    <cellStyle name="千位分隔 2 2 2 3" xfId="14684"/>
    <cellStyle name="千位分隔 2 2 2 4" xfId="14843"/>
    <cellStyle name="千位分隔 2 2 2 5" xfId="14845"/>
    <cellStyle name="千位分隔 2 2 2 6" xfId="14847"/>
    <cellStyle name="千位分隔 2 2 2 7" xfId="14849"/>
    <cellStyle name="千位分隔 2 2 2 8" xfId="14851"/>
    <cellStyle name="千位分隔 2 2 2 9" xfId="14853"/>
    <cellStyle name="千位分隔 2 3" xfId="5333"/>
    <cellStyle name="千位分隔 2 4" xfId="3804"/>
    <cellStyle name="千位分隔 2 5" xfId="15458"/>
    <cellStyle name="千位分隔 2 6" xfId="2117"/>
    <cellStyle name="千位分隔 2 7" xfId="2120"/>
    <cellStyle name="千位分隔 2 8" xfId="2122"/>
    <cellStyle name="千位分隔 2 9" xfId="15459"/>
    <cellStyle name="千位分隔 3" xfId="15460"/>
    <cellStyle name="千位分隔 3 10" xfId="15461"/>
    <cellStyle name="千位分隔 3 11" xfId="15462"/>
    <cellStyle name="千位分隔 3 12" xfId="15463"/>
    <cellStyle name="千位分隔 3 13" xfId="15464"/>
    <cellStyle name="千位分隔 3 14" xfId="15465"/>
    <cellStyle name="千位分隔 3 15" xfId="15466"/>
    <cellStyle name="千位分隔 3 16" xfId="15467"/>
    <cellStyle name="千位分隔 3 2" xfId="15468"/>
    <cellStyle name="千位分隔 3 3" xfId="15469"/>
    <cellStyle name="千位分隔 3 4" xfId="15470"/>
    <cellStyle name="千位分隔 3 5" xfId="15471"/>
    <cellStyle name="千位分隔 3 6" xfId="2127"/>
    <cellStyle name="千位分隔 3 7" xfId="2130"/>
    <cellStyle name="千位分隔 3 8" xfId="2133"/>
    <cellStyle name="千位分隔 3 9" xfId="15472"/>
    <cellStyle name="千位分隔 4 2" xfId="15473"/>
    <cellStyle name="千位分隔 4 2 10" xfId="15474"/>
    <cellStyle name="千位分隔 4 2 11" xfId="15475"/>
    <cellStyle name="千位分隔 4 2 12" xfId="15476"/>
    <cellStyle name="千位分隔 4 2 13" xfId="15477"/>
    <cellStyle name="千位分隔 4 2 14" xfId="15478"/>
    <cellStyle name="千位分隔 4 2 15" xfId="15479"/>
    <cellStyle name="千位分隔 4 2 16" xfId="15480"/>
    <cellStyle name="千位分隔 4 2 2" xfId="14634"/>
    <cellStyle name="千位分隔 4 2 3" xfId="1055"/>
    <cellStyle name="千位分隔 4 2 4" xfId="1064"/>
    <cellStyle name="千位分隔 4 2 5" xfId="1072"/>
    <cellStyle name="千位分隔 4 2 6" xfId="14636"/>
    <cellStyle name="千位分隔 4 2 7" xfId="15481"/>
    <cellStyle name="千位分隔 4 2 8" xfId="9693"/>
    <cellStyle name="千位分隔 4 2 9" xfId="9695"/>
    <cellStyle name="千位分隔 4 3" xfId="15482"/>
    <cellStyle name="千位分隔 4 3 10" xfId="12230"/>
    <cellStyle name="千位分隔 4 3 11" xfId="12233"/>
    <cellStyle name="千位分隔 4 3 12" xfId="15483"/>
    <cellStyle name="千位分隔 4 3 13" xfId="15485"/>
    <cellStyle name="千位分隔 4 3 14" xfId="15487"/>
    <cellStyle name="千位分隔 4 3 15" xfId="15489"/>
    <cellStyle name="千位分隔 4 3 16" xfId="15490"/>
    <cellStyle name="千位分隔 4 3 2" xfId="12239"/>
    <cellStyle name="千位分隔 4 3 3" xfId="1085"/>
    <cellStyle name="千位分隔 4 3 4" xfId="1091"/>
    <cellStyle name="千位分隔 4 3 5" xfId="1097"/>
    <cellStyle name="千位分隔 4 3 6" xfId="12242"/>
    <cellStyle name="千位分隔 4 3 7" xfId="12244"/>
    <cellStyle name="千位分隔 4 3 8" xfId="12246"/>
    <cellStyle name="千位分隔 4 3 9" xfId="11015"/>
    <cellStyle name="千位分隔[0] 2" xfId="7680"/>
    <cellStyle name="千位分隔[0] 2 10" xfId="11131"/>
    <cellStyle name="千位分隔[0] 2 11" xfId="11134"/>
    <cellStyle name="千位分隔[0] 2 12" xfId="11137"/>
    <cellStyle name="千位分隔[0] 2 13" xfId="13416"/>
    <cellStyle name="千位分隔[0] 2 14" xfId="13418"/>
    <cellStyle name="千位分隔[0] 2 15" xfId="13420"/>
    <cellStyle name="千位分隔[0] 2 16" xfId="15491"/>
    <cellStyle name="千位分隔[0] 2 2" xfId="15492"/>
    <cellStyle name="千位分隔[0] 2 3" xfId="15493"/>
    <cellStyle name="千位分隔[0] 2 4" xfId="15494"/>
    <cellStyle name="千位分隔[0] 2 5" xfId="3046"/>
    <cellStyle name="千位分隔[0] 2 6" xfId="3049"/>
    <cellStyle name="千位分隔[0] 2 7" xfId="3052"/>
    <cellStyle name="千位分隔[0] 2 8" xfId="15495"/>
    <cellStyle name="千位分隔[0] 2 9" xfId="12574"/>
    <cellStyle name="钎霖_(沥焊何巩)岿喊牢盔拌裙" xfId="15496"/>
    <cellStyle name="强调 1" xfId="10691"/>
    <cellStyle name="强调 1 10" xfId="15497"/>
    <cellStyle name="强调 1 11" xfId="15498"/>
    <cellStyle name="强调 1 12" xfId="15499"/>
    <cellStyle name="强调 1 13" xfId="15500"/>
    <cellStyle name="强调 1 14" xfId="15501"/>
    <cellStyle name="强调 1 15" xfId="15502"/>
    <cellStyle name="强调 1 16" xfId="15503"/>
    <cellStyle name="强调 1 2" xfId="15504"/>
    <cellStyle name="强调 1 3" xfId="15505"/>
    <cellStyle name="强调 1 4" xfId="15506"/>
    <cellStyle name="强调 1 5" xfId="15507"/>
    <cellStyle name="强调 1 6" xfId="15508"/>
    <cellStyle name="强调 1 7" xfId="15509"/>
    <cellStyle name="强调 1 8" xfId="15510"/>
    <cellStyle name="强调 1 9" xfId="15511"/>
    <cellStyle name="强调 2" xfId="10693"/>
    <cellStyle name="强调 2 10" xfId="15512"/>
    <cellStyle name="强调 2 11" xfId="15513"/>
    <cellStyle name="强调 2 12" xfId="15514"/>
    <cellStyle name="强调 2 13" xfId="15515"/>
    <cellStyle name="强调 2 14" xfId="15516"/>
    <cellStyle name="强调 2 15" xfId="5033"/>
    <cellStyle name="强调 2 16" xfId="3709"/>
    <cellStyle name="强调 2 2" xfId="15517"/>
    <cellStyle name="强调 2 3" xfId="15518"/>
    <cellStyle name="强调 2 4" xfId="15519"/>
    <cellStyle name="强调 2 5" xfId="15520"/>
    <cellStyle name="强调 2 6" xfId="15521"/>
    <cellStyle name="强调 2 7" xfId="15522"/>
    <cellStyle name="强调 2 8" xfId="15523"/>
    <cellStyle name="强调 2 9" xfId="15524"/>
    <cellStyle name="强调 3" xfId="10695"/>
    <cellStyle name="强调 3 10" xfId="15525"/>
    <cellStyle name="强调 3 11" xfId="15526"/>
    <cellStyle name="强调 3 12" xfId="15527"/>
    <cellStyle name="强调 3 13" xfId="15528"/>
    <cellStyle name="强调 3 14" xfId="15529"/>
    <cellStyle name="强调 3 15" xfId="15530"/>
    <cellStyle name="强调 3 16" xfId="15531"/>
    <cellStyle name="强调 3 2" xfId="15532"/>
    <cellStyle name="强调 3 3" xfId="15533"/>
    <cellStyle name="强调 3 4" xfId="15534"/>
    <cellStyle name="强调 3 5" xfId="15535"/>
    <cellStyle name="强调 3 6" xfId="12871"/>
    <cellStyle name="强调 3 7" xfId="12873"/>
    <cellStyle name="强调 3 8" xfId="12875"/>
    <cellStyle name="强调 3 9" xfId="12877"/>
    <cellStyle name="强调文字颜色 1 10" xfId="9655"/>
    <cellStyle name="强调文字颜色 1 10 10" xfId="13519"/>
    <cellStyle name="强调文字颜色 1 10 11" xfId="13521"/>
    <cellStyle name="强调文字颜色 1 10 12" xfId="15536"/>
    <cellStyle name="强调文字颜色 1 10 13" xfId="5495"/>
    <cellStyle name="强调文字颜色 1 10 14" xfId="5497"/>
    <cellStyle name="强调文字颜色 1 10 15" xfId="5499"/>
    <cellStyle name="强调文字颜色 1 10 16" xfId="15537"/>
    <cellStyle name="强调文字颜色 1 10 2" xfId="5708"/>
    <cellStyle name="强调文字颜色 1 10 3" xfId="7563"/>
    <cellStyle name="强调文字颜色 1 10 4" xfId="13523"/>
    <cellStyle name="强调文字颜色 1 10 5" xfId="13400"/>
    <cellStyle name="强调文字颜色 1 10 6" xfId="13525"/>
    <cellStyle name="强调文字颜色 1 10 7" xfId="13527"/>
    <cellStyle name="强调文字颜色 1 10 8" xfId="13529"/>
    <cellStyle name="强调文字颜色 1 10 9" xfId="15538"/>
    <cellStyle name="强调文字颜色 1 11" xfId="9657"/>
    <cellStyle name="强调文字颜色 1 11 10" xfId="15539"/>
    <cellStyle name="强调文字颜色 1 11 11" xfId="15540"/>
    <cellStyle name="强调文字颜色 1 11 12" xfId="15541"/>
    <cellStyle name="强调文字颜色 1 11 13" xfId="15542"/>
    <cellStyle name="强调文字颜色 1 11 14" xfId="15543"/>
    <cellStyle name="强调文字颜色 1 11 15" xfId="15544"/>
    <cellStyle name="强调文字颜色 1 11 16" xfId="15545"/>
    <cellStyle name="强调文字颜色 1 11 2" xfId="10659"/>
    <cellStyle name="强调文字颜色 1 11 3" xfId="12605"/>
    <cellStyle name="强调文字颜色 1 11 4" xfId="12607"/>
    <cellStyle name="强调文字颜色 1 11 5" xfId="5552"/>
    <cellStyle name="强调文字颜色 1 11 6" xfId="12609"/>
    <cellStyle name="强调文字颜色 1 11 7" xfId="12611"/>
    <cellStyle name="强调文字颜色 1 11 8" xfId="12613"/>
    <cellStyle name="强调文字颜色 1 11 9" xfId="15546"/>
    <cellStyle name="强调文字颜色 1 12" xfId="9659"/>
    <cellStyle name="强调文字颜色 1 12 10" xfId="1793"/>
    <cellStyle name="强调文字颜色 1 12 11" xfId="1798"/>
    <cellStyle name="强调文字颜色 1 12 12" xfId="1803"/>
    <cellStyle name="强调文字颜色 1 12 13" xfId="15547"/>
    <cellStyle name="强调文字颜色 1 12 14" xfId="15548"/>
    <cellStyle name="强调文字颜色 1 12 15" xfId="15549"/>
    <cellStyle name="强调文字颜色 1 12 16" xfId="15550"/>
    <cellStyle name="强调文字颜色 1 12 2" xfId="10747"/>
    <cellStyle name="强调文字颜色 1 12 3" xfId="15551"/>
    <cellStyle name="强调文字颜色 1 12 4" xfId="15552"/>
    <cellStyle name="强调文字颜色 1 12 5" xfId="15553"/>
    <cellStyle name="强调文字颜色 1 12 6" xfId="15554"/>
    <cellStyle name="强调文字颜色 1 12 7" xfId="15555"/>
    <cellStyle name="强调文字颜色 1 12 8" xfId="15556"/>
    <cellStyle name="强调文字颜色 1 12 9" xfId="15557"/>
    <cellStyle name="强调文字颜色 1 13" xfId="9661"/>
    <cellStyle name="强调文字颜色 1 13 10" xfId="1882"/>
    <cellStyle name="强调文字颜色 1 13 11" xfId="1888"/>
    <cellStyle name="强调文字颜色 1 13 12" xfId="1894"/>
    <cellStyle name="强调文字颜色 1 13 13" xfId="15558"/>
    <cellStyle name="强调文字颜色 1 13 14" xfId="15559"/>
    <cellStyle name="强调文字颜色 1 13 15" xfId="15560"/>
    <cellStyle name="强调文字颜色 1 13 16" xfId="15561"/>
    <cellStyle name="强调文字颜色 1 13 2" xfId="10819"/>
    <cellStyle name="强调文字颜色 1 13 3" xfId="15562"/>
    <cellStyle name="强调文字颜色 1 13 4" xfId="15563"/>
    <cellStyle name="强调文字颜色 1 13 5" xfId="15564"/>
    <cellStyle name="强调文字颜色 1 13 6" xfId="15565"/>
    <cellStyle name="强调文字颜色 1 13 7" xfId="15566"/>
    <cellStyle name="强调文字颜色 1 13 8" xfId="15567"/>
    <cellStyle name="强调文字颜色 1 13 9" xfId="15568"/>
    <cellStyle name="强调文字颜色 1 14" xfId="9663"/>
    <cellStyle name="强调文字颜色 1 14 10" xfId="15569"/>
    <cellStyle name="强调文字颜色 1 14 11" xfId="15570"/>
    <cellStyle name="强调文字颜色 1 14 12" xfId="15571"/>
    <cellStyle name="强调文字颜色 1 14 13" xfId="15572"/>
    <cellStyle name="强调文字颜色 1 14 14" xfId="15573"/>
    <cellStyle name="强调文字颜色 1 14 15" xfId="15574"/>
    <cellStyle name="强调文字颜色 1 14 16" xfId="15575"/>
    <cellStyle name="强调文字颜色 1 14 2" xfId="10885"/>
    <cellStyle name="强调文字颜色 1 14 3" xfId="15576"/>
    <cellStyle name="强调文字颜色 1 14 4" xfId="15577"/>
    <cellStyle name="强调文字颜色 1 14 5" xfId="15578"/>
    <cellStyle name="强调文字颜色 1 14 6" xfId="15579"/>
    <cellStyle name="强调文字颜色 1 14 7" xfId="15580"/>
    <cellStyle name="强调文字颜色 1 14 8" xfId="15581"/>
    <cellStyle name="强调文字颜色 1 14 9" xfId="15582"/>
    <cellStyle name="强调文字颜色 1 15" xfId="9665"/>
    <cellStyle name="强调文字颜色 1 15 10" xfId="15583"/>
    <cellStyle name="强调文字颜色 1 15 11" xfId="15585"/>
    <cellStyle name="强调文字颜色 1 15 12" xfId="3827"/>
    <cellStyle name="强调文字颜色 1 15 13" xfId="15587"/>
    <cellStyle name="强调文字颜色 1 15 14" xfId="15589"/>
    <cellStyle name="强调文字颜色 1 15 15" xfId="15591"/>
    <cellStyle name="强调文字颜色 1 15 16" xfId="15593"/>
    <cellStyle name="强调文字颜色 1 15 2" xfId="7604"/>
    <cellStyle name="强调文字颜色 1 15 3" xfId="7608"/>
    <cellStyle name="强调文字颜色 1 15 4" xfId="15595"/>
    <cellStyle name="强调文字颜色 1 15 5" xfId="15597"/>
    <cellStyle name="强调文字颜色 1 15 6" xfId="15599"/>
    <cellStyle name="强调文字颜色 1 15 7" xfId="15601"/>
    <cellStyle name="强调文字颜色 1 15 8" xfId="15603"/>
    <cellStyle name="强调文字颜色 1 15 9" xfId="15605"/>
    <cellStyle name="强调文字颜色 1 16" xfId="15607"/>
    <cellStyle name="强调文字颜色 1 16 10" xfId="11816"/>
    <cellStyle name="强调文字颜色 1 16 11" xfId="5212"/>
    <cellStyle name="强调文字颜色 1 16 12" xfId="11819"/>
    <cellStyle name="强调文字颜色 1 16 13" xfId="11822"/>
    <cellStyle name="强调文字颜色 1 16 14" xfId="11825"/>
    <cellStyle name="强调文字颜色 1 16 15" xfId="15609"/>
    <cellStyle name="强调文字颜色 1 16 16" xfId="15611"/>
    <cellStyle name="强调文字颜色 1 16 2" xfId="12666"/>
    <cellStyle name="强调文字颜色 1 16 3" xfId="12669"/>
    <cellStyle name="强调文字颜色 1 16 4" xfId="12672"/>
    <cellStyle name="强调文字颜色 1 16 5" xfId="12675"/>
    <cellStyle name="强调文字颜色 1 16 6" xfId="12678"/>
    <cellStyle name="强调文字颜色 1 16 7" xfId="12681"/>
    <cellStyle name="强调文字颜色 1 16 8" xfId="12684"/>
    <cellStyle name="强调文字颜色 1 16 9" xfId="15613"/>
    <cellStyle name="强调文字颜色 1 17" xfId="15615"/>
    <cellStyle name="强调文字颜色 1 17 10" xfId="15617"/>
    <cellStyle name="强调文字颜色 1 17 11" xfId="15619"/>
    <cellStyle name="强调文字颜色 1 17 12" xfId="15621"/>
    <cellStyle name="强调文字颜色 1 17 13" xfId="15623"/>
    <cellStyle name="强调文字颜色 1 17 14" xfId="15625"/>
    <cellStyle name="强调文字颜色 1 17 15" xfId="15627"/>
    <cellStyle name="强调文字颜色 1 17 16" xfId="15629"/>
    <cellStyle name="强调文字颜色 1 17 2" xfId="11556"/>
    <cellStyle name="强调文字颜色 1 17 3" xfId="11559"/>
    <cellStyle name="强调文字颜色 1 17 4" xfId="4934"/>
    <cellStyle name="强调文字颜色 1 17 5" xfId="4938"/>
    <cellStyle name="强调文字颜色 1 17 6" xfId="4942"/>
    <cellStyle name="强调文字颜色 1 17 7" xfId="15631"/>
    <cellStyle name="强调文字颜色 1 17 8" xfId="15633"/>
    <cellStyle name="强调文字颜色 1 17 9" xfId="10758"/>
    <cellStyle name="强调文字颜色 1 18" xfId="15635"/>
    <cellStyle name="强调文字颜色 1 18 10" xfId="15637"/>
    <cellStyle name="强调文字颜色 1 18 11" xfId="15639"/>
    <cellStyle name="强调文字颜色 1 18 12" xfId="15641"/>
    <cellStyle name="强调文字颜色 1 18 13" xfId="15643"/>
    <cellStyle name="强调文字颜色 1 18 14" xfId="15645"/>
    <cellStyle name="强调文字颜色 1 18 15" xfId="15647"/>
    <cellStyle name="强调文字颜色 1 18 16" xfId="15649"/>
    <cellStyle name="强调文字颜色 1 18 2" xfId="15651"/>
    <cellStyle name="强调文字颜色 1 18 3" xfId="15653"/>
    <cellStyle name="强调文字颜色 1 18 4" xfId="15655"/>
    <cellStyle name="强调文字颜色 1 18 5" xfId="15657"/>
    <cellStyle name="强调文字颜色 1 18 6" xfId="71"/>
    <cellStyle name="强调文字颜色 1 18 7" xfId="15659"/>
    <cellStyle name="强调文字颜色 1 18 8" xfId="15661"/>
    <cellStyle name="强调文字颜色 1 18 9" xfId="15663"/>
    <cellStyle name="强调文字颜色 1 19" xfId="15665"/>
    <cellStyle name="强调文字颜色 1 19 10" xfId="4316"/>
    <cellStyle name="强调文字颜色 1 19 11" xfId="15667"/>
    <cellStyle name="强调文字颜色 1 19 12" xfId="15668"/>
    <cellStyle name="强调文字颜色 1 19 13" xfId="15669"/>
    <cellStyle name="强调文字颜色 1 19 14" xfId="15670"/>
    <cellStyle name="强调文字颜色 1 19 15" xfId="15671"/>
    <cellStyle name="强调文字颜色 1 19 16" xfId="15672"/>
    <cellStyle name="强调文字颜色 1 19 2" xfId="15673"/>
    <cellStyle name="强调文字颜色 1 19 3" xfId="15674"/>
    <cellStyle name="强调文字颜色 1 19 4" xfId="15675"/>
    <cellStyle name="强调文字颜色 1 19 5" xfId="15676"/>
    <cellStyle name="强调文字颜色 1 19 6" xfId="15677"/>
    <cellStyle name="强调文字颜色 1 19 7" xfId="15678"/>
    <cellStyle name="强调文字颜色 1 19 8" xfId="15679"/>
    <cellStyle name="强调文字颜色 1 19 9" xfId="12626"/>
    <cellStyle name="强调文字颜色 1 2" xfId="15680"/>
    <cellStyle name="强调文字颜色 1 2 10" xfId="15681"/>
    <cellStyle name="强调文字颜色 1 2 11" xfId="15682"/>
    <cellStyle name="强调文字颜色 1 2 12" xfId="15683"/>
    <cellStyle name="强调文字颜色 1 2 13" xfId="15684"/>
    <cellStyle name="强调文字颜色 1 2 14" xfId="15685"/>
    <cellStyle name="强调文字颜色 1 2 15" xfId="15686"/>
    <cellStyle name="强调文字颜色 1 2 16" xfId="15687"/>
    <cellStyle name="强调文字颜色 1 2 17" xfId="15688"/>
    <cellStyle name="强调文字颜色 1 2 2" xfId="15689"/>
    <cellStyle name="强调文字颜色 1 2 2 10" xfId="15690"/>
    <cellStyle name="强调文字颜色 1 2 2 11" xfId="15691"/>
    <cellStyle name="强调文字颜色 1 2 2 12" xfId="15692"/>
    <cellStyle name="强调文字颜色 1 2 2 13" xfId="930"/>
    <cellStyle name="强调文字颜色 1 2 2 14" xfId="4209"/>
    <cellStyle name="强调文字颜色 1 2 2 15" xfId="4211"/>
    <cellStyle name="强调文字颜色 1 2 2 16" xfId="15693"/>
    <cellStyle name="强调文字颜色 1 2 2 2" xfId="15694"/>
    <cellStyle name="强调文字颜色 1 2 2 3" xfId="15695"/>
    <cellStyle name="强调文字颜色 1 2 2 4" xfId="15696"/>
    <cellStyle name="强调文字颜色 1 2 2 5" xfId="15697"/>
    <cellStyle name="强调文字颜色 1 2 2 6" xfId="15698"/>
    <cellStyle name="强调文字颜色 1 2 2 7" xfId="15699"/>
    <cellStyle name="强调文字颜色 1 2 2 8" xfId="15700"/>
    <cellStyle name="强调文字颜色 1 2 2 9" xfId="15701"/>
    <cellStyle name="强调文字颜色 1 2 3" xfId="15702"/>
    <cellStyle name="强调文字颜色 1 2 4" xfId="15703"/>
    <cellStyle name="强调文字颜色 1 2 5" xfId="15704"/>
    <cellStyle name="强调文字颜色 1 2 6" xfId="15705"/>
    <cellStyle name="强调文字颜色 1 2 7" xfId="15706"/>
    <cellStyle name="强调文字颜色 1 2 8" xfId="15707"/>
    <cellStyle name="强调文字颜色 1 2 9" xfId="15708"/>
    <cellStyle name="强调文字颜色 1 20" xfId="9666"/>
    <cellStyle name="强调文字颜色 1 20 10" xfId="15584"/>
    <cellStyle name="强调文字颜色 1 20 11" xfId="15586"/>
    <cellStyle name="强调文字颜色 1 20 12" xfId="3826"/>
    <cellStyle name="强调文字颜色 1 20 13" xfId="15588"/>
    <cellStyle name="强调文字颜色 1 20 14" xfId="15590"/>
    <cellStyle name="强调文字颜色 1 20 15" xfId="15592"/>
    <cellStyle name="强调文字颜色 1 20 16" xfId="15594"/>
    <cellStyle name="强调文字颜色 1 20 2" xfId="7605"/>
    <cellStyle name="强调文字颜色 1 20 3" xfId="7609"/>
    <cellStyle name="强调文字颜色 1 20 4" xfId="15596"/>
    <cellStyle name="强调文字颜色 1 20 5" xfId="15598"/>
    <cellStyle name="强调文字颜色 1 20 6" xfId="15600"/>
    <cellStyle name="强调文字颜色 1 20 7" xfId="15602"/>
    <cellStyle name="强调文字颜色 1 20 8" xfId="15604"/>
    <cellStyle name="强调文字颜色 1 20 9" xfId="15606"/>
    <cellStyle name="强调文字颜色 1 21" xfId="15608"/>
    <cellStyle name="强调文字颜色 1 21 10" xfId="11817"/>
    <cellStyle name="强调文字颜色 1 21 11" xfId="5213"/>
    <cellStyle name="强调文字颜色 1 21 12" xfId="11820"/>
    <cellStyle name="强调文字颜色 1 21 13" xfId="11823"/>
    <cellStyle name="强调文字颜色 1 21 14" xfId="11826"/>
    <cellStyle name="强调文字颜色 1 21 15" xfId="15610"/>
    <cellStyle name="强调文字颜色 1 21 16" xfId="15612"/>
    <cellStyle name="强调文字颜色 1 21 2" xfId="12667"/>
    <cellStyle name="强调文字颜色 1 21 3" xfId="12670"/>
    <cellStyle name="强调文字颜色 1 21 4" xfId="12673"/>
    <cellStyle name="强调文字颜色 1 21 5" xfId="12676"/>
    <cellStyle name="强调文字颜色 1 21 6" xfId="12679"/>
    <cellStyle name="强调文字颜色 1 21 7" xfId="12682"/>
    <cellStyle name="强调文字颜色 1 21 8" xfId="12685"/>
    <cellStyle name="强调文字颜色 1 21 9" xfId="15614"/>
    <cellStyle name="强调文字颜色 1 22" xfId="15616"/>
    <cellStyle name="强调文字颜色 1 22 10" xfId="15618"/>
    <cellStyle name="强调文字颜色 1 22 11" xfId="15620"/>
    <cellStyle name="强调文字颜色 1 22 12" xfId="15622"/>
    <cellStyle name="强调文字颜色 1 22 13" xfId="15624"/>
    <cellStyle name="强调文字颜色 1 22 14" xfId="15626"/>
    <cellStyle name="强调文字颜色 1 22 15" xfId="15628"/>
    <cellStyle name="强调文字颜色 1 22 16" xfId="15630"/>
    <cellStyle name="强调文字颜色 1 22 2" xfId="11557"/>
    <cellStyle name="强调文字颜色 1 22 3" xfId="11560"/>
    <cellStyle name="强调文字颜色 1 22 4" xfId="4935"/>
    <cellStyle name="强调文字颜色 1 22 5" xfId="4939"/>
    <cellStyle name="强调文字颜色 1 22 6" xfId="4943"/>
    <cellStyle name="强调文字颜色 1 22 7" xfId="15632"/>
    <cellStyle name="强调文字颜色 1 22 8" xfId="15634"/>
    <cellStyle name="强调文字颜色 1 22 9" xfId="10759"/>
    <cellStyle name="强调文字颜色 1 23" xfId="15636"/>
    <cellStyle name="强调文字颜色 1 23 10" xfId="15638"/>
    <cellStyle name="强调文字颜色 1 23 11" xfId="15640"/>
    <cellStyle name="强调文字颜色 1 23 12" xfId="15642"/>
    <cellStyle name="强调文字颜色 1 23 13" xfId="15644"/>
    <cellStyle name="强调文字颜色 1 23 14" xfId="15646"/>
    <cellStyle name="强调文字颜色 1 23 15" xfId="15648"/>
    <cellStyle name="强调文字颜色 1 23 16" xfId="15650"/>
    <cellStyle name="强调文字颜色 1 23 2" xfId="15652"/>
    <cellStyle name="强调文字颜色 1 23 3" xfId="15654"/>
    <cellStyle name="强调文字颜色 1 23 4" xfId="15656"/>
    <cellStyle name="强调文字颜色 1 23 5" xfId="15658"/>
    <cellStyle name="强调文字颜色 1 23 6" xfId="72"/>
    <cellStyle name="强调文字颜色 1 23 7" xfId="15660"/>
    <cellStyle name="强调文字颜色 1 23 8" xfId="15662"/>
    <cellStyle name="强调文字颜色 1 23 9" xfId="15664"/>
    <cellStyle name="强调文字颜色 1 24" xfId="15666"/>
    <cellStyle name="强调文字颜色 1 25" xfId="15709"/>
    <cellStyle name="强调文字颜色 1 26" xfId="15711"/>
    <cellStyle name="强调文字颜色 1 27" xfId="15713"/>
    <cellStyle name="强调文字颜色 1 28" xfId="9802"/>
    <cellStyle name="强调文字颜色 1 29" xfId="15715"/>
    <cellStyle name="强调文字颜色 1 3" xfId="15717"/>
    <cellStyle name="强调文字颜色 1 3 10" xfId="15718"/>
    <cellStyle name="强调文字颜色 1 3 11" xfId="15719"/>
    <cellStyle name="强调文字颜色 1 3 12" xfId="15720"/>
    <cellStyle name="强调文字颜色 1 3 13" xfId="15721"/>
    <cellStyle name="强调文字颜色 1 3 14" xfId="15722"/>
    <cellStyle name="强调文字颜色 1 3 15" xfId="15723"/>
    <cellStyle name="强调文字颜色 1 3 16" xfId="15724"/>
    <cellStyle name="强调文字颜色 1 3 2" xfId="15725"/>
    <cellStyle name="强调文字颜色 1 3 3" xfId="15726"/>
    <cellStyle name="强调文字颜色 1 3 4" xfId="15727"/>
    <cellStyle name="强调文字颜色 1 3 5" xfId="15728"/>
    <cellStyle name="强调文字颜色 1 3 6" xfId="15729"/>
    <cellStyle name="强调文字颜色 1 3 7" xfId="15730"/>
    <cellStyle name="强调文字颜色 1 3 8" xfId="15731"/>
    <cellStyle name="强调文字颜色 1 3 9" xfId="15732"/>
    <cellStyle name="强调文字颜色 1 30" xfId="15710"/>
    <cellStyle name="强调文字颜色 1 31" xfId="15712"/>
    <cellStyle name="强调文字颜色 1 32" xfId="15714"/>
    <cellStyle name="强调文字颜色 1 33" xfId="9803"/>
    <cellStyle name="强调文字颜色 1 34" xfId="15716"/>
    <cellStyle name="强调文字颜色 1 35" xfId="15733"/>
    <cellStyle name="强调文字颜色 1 36" xfId="15734"/>
    <cellStyle name="强调文字颜色 1 37" xfId="15735"/>
    <cellStyle name="强调文字颜色 1 4" xfId="15736"/>
    <cellStyle name="强调文字颜色 1 4 10" xfId="15737"/>
    <cellStyle name="强调文字颜色 1 4 11" xfId="15738"/>
    <cellStyle name="强调文字颜色 1 4 12" xfId="15739"/>
    <cellStyle name="强调文字颜色 1 4 13" xfId="11568"/>
    <cellStyle name="强调文字颜色 1 4 14" xfId="7415"/>
    <cellStyle name="强调文字颜色 1 4 15" xfId="7419"/>
    <cellStyle name="强调文字颜色 1 4 16" xfId="7423"/>
    <cellStyle name="强调文字颜色 1 4 2" xfId="15740"/>
    <cellStyle name="强调文字颜色 1 4 3" xfId="15741"/>
    <cellStyle name="强调文字颜色 1 4 4" xfId="15742"/>
    <cellStyle name="强调文字颜色 1 4 5" xfId="15743"/>
    <cellStyle name="强调文字颜色 1 4 6" xfId="15744"/>
    <cellStyle name="强调文字颜色 1 4 7" xfId="15745"/>
    <cellStyle name="强调文字颜色 1 4 8" xfId="15746"/>
    <cellStyle name="强调文字颜色 1 4 9" xfId="15747"/>
    <cellStyle name="强调文字颜色 1 5" xfId="15748"/>
    <cellStyle name="强调文字颜色 1 5 10" xfId="10761"/>
    <cellStyle name="强调文字颜色 1 5 11" xfId="10763"/>
    <cellStyle name="强调文字颜色 1 5 12" xfId="10765"/>
    <cellStyle name="强调文字颜色 1 5 13" xfId="10767"/>
    <cellStyle name="强调文字颜色 1 5 14" xfId="10769"/>
    <cellStyle name="强调文字颜色 1 5 15" xfId="10771"/>
    <cellStyle name="强调文字颜色 1 5 16" xfId="10773"/>
    <cellStyle name="强调文字颜色 1 5 2" xfId="15749"/>
    <cellStyle name="强调文字颜色 1 5 3" xfId="15750"/>
    <cellStyle name="强调文字颜色 1 5 4" xfId="6577"/>
    <cellStyle name="强调文字颜色 1 5 5" xfId="6579"/>
    <cellStyle name="强调文字颜色 1 5 6" xfId="6581"/>
    <cellStyle name="强调文字颜色 1 5 7" xfId="6583"/>
    <cellStyle name="强调文字颜色 1 5 8" xfId="6585"/>
    <cellStyle name="强调文字颜色 1 5 9" xfId="6587"/>
    <cellStyle name="强调文字颜色 1 6" xfId="12902"/>
    <cellStyle name="强调文字颜色 1 6 10" xfId="15751"/>
    <cellStyle name="强调文字颜色 1 6 11" xfId="15752"/>
    <cellStyle name="强调文字颜色 1 6 12" xfId="15753"/>
    <cellStyle name="强调文字颜色 1 6 13" xfId="15754"/>
    <cellStyle name="强调文字颜色 1 6 14" xfId="15755"/>
    <cellStyle name="强调文字颜色 1 6 15" xfId="15756"/>
    <cellStyle name="强调文字颜色 1 6 16" xfId="15757"/>
    <cellStyle name="强调文字颜色 1 6 2" xfId="15758"/>
    <cellStyle name="强调文字颜色 1 6 3" xfId="15759"/>
    <cellStyle name="强调文字颜色 1 6 4" xfId="15760"/>
    <cellStyle name="强调文字颜色 1 6 5" xfId="15761"/>
    <cellStyle name="强调文字颜色 1 6 6" xfId="15762"/>
    <cellStyle name="强调文字颜色 1 6 7" xfId="15763"/>
    <cellStyle name="强调文字颜色 1 6 8" xfId="15764"/>
    <cellStyle name="强调文字颜色 1 6 9" xfId="3847"/>
    <cellStyle name="强调文字颜色 1 7" xfId="12904"/>
    <cellStyle name="强调文字颜色 1 7 10" xfId="15765"/>
    <cellStyle name="强调文字颜色 1 7 11" xfId="15766"/>
    <cellStyle name="强调文字颜色 1 7 12" xfId="15767"/>
    <cellStyle name="强调文字颜色 1 7 13" xfId="15768"/>
    <cellStyle name="强调文字颜色 1 7 14" xfId="15769"/>
    <cellStyle name="强调文字颜色 1 7 15" xfId="9955"/>
    <cellStyle name="强调文字颜色 1 7 16" xfId="9957"/>
    <cellStyle name="强调文字颜色 1 7 2" xfId="15770"/>
    <cellStyle name="强调文字颜色 1 7 3" xfId="15771"/>
    <cellStyle name="强调文字颜色 1 7 4" xfId="15772"/>
    <cellStyle name="强调文字颜色 1 7 5" xfId="15773"/>
    <cellStyle name="强调文字颜色 1 7 6" xfId="15774"/>
    <cellStyle name="强调文字颜色 1 7 7" xfId="15775"/>
    <cellStyle name="强调文字颜色 1 7 8" xfId="15776"/>
    <cellStyle name="强调文字颜色 1 7 9" xfId="15777"/>
    <cellStyle name="强调文字颜色 1 8" xfId="12906"/>
    <cellStyle name="强调文字颜色 1 8 10" xfId="13591"/>
    <cellStyle name="强调文字颜色 1 8 11" xfId="11800"/>
    <cellStyle name="强调文字颜色 1 8 12" xfId="11802"/>
    <cellStyle name="强调文字颜色 1 8 13" xfId="11804"/>
    <cellStyle name="强调文字颜色 1 8 14" xfId="11806"/>
    <cellStyle name="强调文字颜色 1 8 15" xfId="11808"/>
    <cellStyle name="强调文字颜色 1 8 16" xfId="11810"/>
    <cellStyle name="强调文字颜色 1 8 2" xfId="10195"/>
    <cellStyle name="强调文字颜色 1 8 3" xfId="10197"/>
    <cellStyle name="强调文字颜色 1 8 4" xfId="10199"/>
    <cellStyle name="强调文字颜色 1 8 5" xfId="10202"/>
    <cellStyle name="强调文字颜色 1 8 6" xfId="15778"/>
    <cellStyle name="强调文字颜色 1 8 7" xfId="15779"/>
    <cellStyle name="强调文字颜色 1 8 8" xfId="15780"/>
    <cellStyle name="强调文字颜色 1 8 9" xfId="15781"/>
    <cellStyle name="强调文字颜色 1 9" xfId="12908"/>
    <cellStyle name="强调文字颜色 1 9 10" xfId="15782"/>
    <cellStyle name="强调文字颜色 1 9 11" xfId="15783"/>
    <cellStyle name="强调文字颜色 1 9 12" xfId="15784"/>
    <cellStyle name="强调文字颜色 1 9 13" xfId="15785"/>
    <cellStyle name="强调文字颜色 1 9 14" xfId="15786"/>
    <cellStyle name="强调文字颜色 1 9 15" xfId="15787"/>
    <cellStyle name="强调文字颜色 1 9 16" xfId="15788"/>
    <cellStyle name="强调文字颜色 1 9 2" xfId="15789"/>
    <cellStyle name="强调文字颜色 1 9 3" xfId="15790"/>
    <cellStyle name="强调文字颜色 1 9 4" xfId="15791"/>
    <cellStyle name="强调文字颜色 1 9 5" xfId="15792"/>
    <cellStyle name="强调文字颜色 1 9 6" xfId="15793"/>
    <cellStyle name="强调文字颜色 1 9 7" xfId="15794"/>
    <cellStyle name="强调文字颜色 1 9 8" xfId="15795"/>
    <cellStyle name="强调文字颜色 1 9 9" xfId="15796"/>
    <cellStyle name="强调文字颜色 2 10" xfId="15797"/>
    <cellStyle name="强调文字颜色 2 10 10" xfId="15798"/>
    <cellStyle name="强调文字颜色 2 10 11" xfId="1210"/>
    <cellStyle name="强调文字颜色 2 10 12" xfId="1214"/>
    <cellStyle name="强调文字颜色 2 10 13" xfId="1218"/>
    <cellStyle name="强调文字颜色 2 10 14" xfId="15799"/>
    <cellStyle name="强调文字颜色 2 10 15" xfId="15800"/>
    <cellStyle name="强调文字颜色 2 10 16" xfId="15801"/>
    <cellStyle name="强调文字颜色 2 10 2" xfId="1177"/>
    <cellStyle name="强调文字颜色 2 10 3" xfId="435"/>
    <cellStyle name="强调文字颜色 2 10 4" xfId="446"/>
    <cellStyle name="强调文字颜色 2 10 5" xfId="457"/>
    <cellStyle name="强调文字颜色 2 10 6" xfId="123"/>
    <cellStyle name="强调文字颜色 2 10 7" xfId="94"/>
    <cellStyle name="强调文字颜色 2 10 8" xfId="139"/>
    <cellStyle name="强调文字颜色 2 10 9" xfId="152"/>
    <cellStyle name="强调文字颜色 2 11" xfId="15802"/>
    <cellStyle name="强调文字颜色 2 11 10" xfId="15803"/>
    <cellStyle name="强调文字颜色 2 11 11" xfId="15804"/>
    <cellStyle name="强调文字颜色 2 11 12" xfId="15805"/>
    <cellStyle name="强调文字颜色 2 11 13" xfId="15806"/>
    <cellStyle name="强调文字颜色 2 11 14" xfId="15807"/>
    <cellStyle name="强调文字颜色 2 11 15" xfId="15808"/>
    <cellStyle name="强调文字颜色 2 11 16" xfId="15809"/>
    <cellStyle name="强调文字颜色 2 11 2" xfId="15810"/>
    <cellStyle name="强调文字颜色 2 11 3" xfId="15811"/>
    <cellStyle name="强调文字颜色 2 11 4" xfId="15812"/>
    <cellStyle name="强调文字颜色 2 11 5" xfId="11665"/>
    <cellStyle name="强调文字颜色 2 11 6" xfId="11667"/>
    <cellStyle name="强调文字颜色 2 11 7" xfId="11669"/>
    <cellStyle name="强调文字颜色 2 11 8" xfId="11671"/>
    <cellStyle name="强调文字颜色 2 11 9" xfId="11673"/>
    <cellStyle name="强调文字颜色 2 12" xfId="15813"/>
    <cellStyle name="强调文字颜色 2 12 10" xfId="15814"/>
    <cellStyle name="强调文字颜色 2 12 11" xfId="15815"/>
    <cellStyle name="强调文字颜色 2 12 12" xfId="15816"/>
    <cellStyle name="强调文字颜色 2 12 13" xfId="15817"/>
    <cellStyle name="强调文字颜色 2 12 14" xfId="15819"/>
    <cellStyle name="强调文字颜色 2 12 15" xfId="15821"/>
    <cellStyle name="强调文字颜色 2 12 16" xfId="15823"/>
    <cellStyle name="强调文字颜色 2 12 2" xfId="15826"/>
    <cellStyle name="强调文字颜色 2 12 3" xfId="15827"/>
    <cellStyle name="强调文字颜色 2 12 4" xfId="15828"/>
    <cellStyle name="强调文字颜色 2 12 5" xfId="15829"/>
    <cellStyle name="强调文字颜色 2 12 6" xfId="15830"/>
    <cellStyle name="强调文字颜色 2 12 7" xfId="15831"/>
    <cellStyle name="强调文字颜色 2 12 8" xfId="15832"/>
    <cellStyle name="强调文字颜色 2 12 9" xfId="15833"/>
    <cellStyle name="强调文字颜色 2 13" xfId="9898"/>
    <cellStyle name="强调文字颜色 2 13 10" xfId="15834"/>
    <cellStyle name="强调文字颜色 2 13 11" xfId="15835"/>
    <cellStyle name="强调文字颜色 2 13 12" xfId="15836"/>
    <cellStyle name="强调文字颜色 2 13 13" xfId="15837"/>
    <cellStyle name="强调文字颜色 2 13 14" xfId="15840"/>
    <cellStyle name="强调文字颜色 2 13 15" xfId="15843"/>
    <cellStyle name="强调文字颜色 2 13 16" xfId="15846"/>
    <cellStyle name="强调文字颜色 2 13 2" xfId="15849"/>
    <cellStyle name="强调文字颜色 2 13 3" xfId="15850"/>
    <cellStyle name="强调文字颜色 2 13 4" xfId="15851"/>
    <cellStyle name="强调文字颜色 2 13 5" xfId="15852"/>
    <cellStyle name="强调文字颜色 2 13 6" xfId="15853"/>
    <cellStyle name="强调文字颜色 2 13 7" xfId="15854"/>
    <cellStyle name="强调文字颜色 2 13 8" xfId="15855"/>
    <cellStyle name="强调文字颜色 2 13 9" xfId="15856"/>
    <cellStyle name="强调文字颜色 2 14" xfId="9900"/>
    <cellStyle name="强调文字颜色 2 14 10" xfId="15857"/>
    <cellStyle name="强调文字颜色 2 14 11" xfId="15858"/>
    <cellStyle name="强调文字颜色 2 14 12" xfId="15859"/>
    <cellStyle name="强调文字颜色 2 14 13" xfId="15860"/>
    <cellStyle name="强调文字颜色 2 14 14" xfId="15861"/>
    <cellStyle name="强调文字颜色 2 14 15" xfId="13141"/>
    <cellStyle name="强调文字颜色 2 14 16" xfId="13143"/>
    <cellStyle name="强调文字颜色 2 14 2" xfId="15862"/>
    <cellStyle name="强调文字颜色 2 14 3" xfId="15863"/>
    <cellStyle name="强调文字颜色 2 14 4" xfId="15864"/>
    <cellStyle name="强调文字颜色 2 14 5" xfId="15865"/>
    <cellStyle name="强调文字颜色 2 14 6" xfId="15866"/>
    <cellStyle name="强调文字颜色 2 14 7" xfId="15867"/>
    <cellStyle name="强调文字颜色 2 14 8" xfId="15868"/>
    <cellStyle name="强调文字颜色 2 14 9" xfId="15869"/>
    <cellStyle name="强调文字颜色 2 15" xfId="9902"/>
    <cellStyle name="强调文字颜色 2 15 10" xfId="15870"/>
    <cellStyle name="强调文字颜色 2 15 11" xfId="15872"/>
    <cellStyle name="强调文字颜色 2 15 12" xfId="15874"/>
    <cellStyle name="强调文字颜色 2 15 13" xfId="15876"/>
    <cellStyle name="强调文字颜色 2 15 14" xfId="15878"/>
    <cellStyle name="强调文字颜色 2 15 15" xfId="15880"/>
    <cellStyle name="强调文字颜色 2 15 16" xfId="15882"/>
    <cellStyle name="强调文字颜色 2 15 2" xfId="1387"/>
    <cellStyle name="强调文字颜色 2 15 3" xfId="1422"/>
    <cellStyle name="强调文字颜色 2 15 4" xfId="1450"/>
    <cellStyle name="强调文字颜色 2 15 5" xfId="335"/>
    <cellStyle name="强调文字颜色 2 15 6" xfId="1478"/>
    <cellStyle name="强调文字颜色 2 15 7" xfId="7"/>
    <cellStyle name="强调文字颜色 2 15 8" xfId="713"/>
    <cellStyle name="强调文字颜色 2 15 9" xfId="728"/>
    <cellStyle name="强调文字颜色 2 16" xfId="9905"/>
    <cellStyle name="强调文字颜色 2 16 10" xfId="15884"/>
    <cellStyle name="强调文字颜色 2 16 11" xfId="15886"/>
    <cellStyle name="强调文字颜色 2 16 12" xfId="15888"/>
    <cellStyle name="强调文字颜色 2 16 13" xfId="15890"/>
    <cellStyle name="强调文字颜色 2 16 14" xfId="15892"/>
    <cellStyle name="强调文字颜色 2 16 15" xfId="15894"/>
    <cellStyle name="强调文字颜色 2 16 16" xfId="15896"/>
    <cellStyle name="强调文字颜色 2 16 2" xfId="11895"/>
    <cellStyle name="强调文字颜色 2 16 3" xfId="11898"/>
    <cellStyle name="强调文字颜色 2 16 4" xfId="11901"/>
    <cellStyle name="强调文字颜色 2 16 5" xfId="11754"/>
    <cellStyle name="强调文字颜色 2 16 6" xfId="11758"/>
    <cellStyle name="强调文字颜色 2 16 7" xfId="4810"/>
    <cellStyle name="强调文字颜色 2 16 8" xfId="3263"/>
    <cellStyle name="强调文字颜色 2 16 9" xfId="11761"/>
    <cellStyle name="强调文字颜色 2 17" xfId="9908"/>
    <cellStyle name="强调文字颜色 2 17 10" xfId="15898"/>
    <cellStyle name="强调文字颜色 2 17 11" xfId="15900"/>
    <cellStyle name="强调文字颜色 2 17 12" xfId="15902"/>
    <cellStyle name="强调文字颜色 2 17 13" xfId="15904"/>
    <cellStyle name="强调文字颜色 2 17 14" xfId="15906"/>
    <cellStyle name="强调文字颜色 2 17 15" xfId="15908"/>
    <cellStyle name="强调文字颜色 2 17 16" xfId="15910"/>
    <cellStyle name="强调文字颜色 2 17 2" xfId="10295"/>
    <cellStyle name="强调文字颜色 2 17 3" xfId="10298"/>
    <cellStyle name="强调文字颜色 2 17 4" xfId="10302"/>
    <cellStyle name="强调文字颜色 2 17 5" xfId="10306"/>
    <cellStyle name="强调文字颜色 2 17 6" xfId="10309"/>
    <cellStyle name="强调文字颜色 2 17 7" xfId="10312"/>
    <cellStyle name="强调文字颜色 2 17 8" xfId="10315"/>
    <cellStyle name="强调文字颜色 2 17 9" xfId="15912"/>
    <cellStyle name="强调文字颜色 2 18" xfId="9911"/>
    <cellStyle name="强调文字颜色 2 18 10" xfId="399"/>
    <cellStyle name="强调文字颜色 2 18 11" xfId="15914"/>
    <cellStyle name="强调文字颜色 2 18 12" xfId="3877"/>
    <cellStyle name="强调文字颜色 2 18 13" xfId="15916"/>
    <cellStyle name="强调文字颜色 2 18 14" xfId="15918"/>
    <cellStyle name="强调文字颜色 2 18 15" xfId="15920"/>
    <cellStyle name="强调文字颜色 2 18 16" xfId="15922"/>
    <cellStyle name="强调文字颜色 2 18 2" xfId="15924"/>
    <cellStyle name="强调文字颜色 2 18 3" xfId="15926"/>
    <cellStyle name="强调文字颜色 2 18 4" xfId="15928"/>
    <cellStyle name="强调文字颜色 2 18 5" xfId="15930"/>
    <cellStyle name="强调文字颜色 2 18 6" xfId="15932"/>
    <cellStyle name="强调文字颜色 2 18 7" xfId="15934"/>
    <cellStyle name="强调文字颜色 2 18 8" xfId="15936"/>
    <cellStyle name="强调文字颜色 2 18 9" xfId="15938"/>
    <cellStyle name="强调文字颜色 2 19" xfId="9914"/>
    <cellStyle name="强调文字颜色 2 19 10" xfId="15940"/>
    <cellStyle name="强调文字颜色 2 19 11" xfId="15941"/>
    <cellStyle name="强调文字颜色 2 19 12" xfId="15942"/>
    <cellStyle name="强调文字颜色 2 19 13" xfId="13892"/>
    <cellStyle name="强调文字颜色 2 19 14" xfId="13894"/>
    <cellStyle name="强调文字颜色 2 19 15" xfId="13896"/>
    <cellStyle name="强调文字颜色 2 19 16" xfId="13898"/>
    <cellStyle name="强调文字颜色 2 19 2" xfId="15943"/>
    <cellStyle name="强调文字颜色 2 19 3" xfId="15944"/>
    <cellStyle name="强调文字颜色 2 19 4" xfId="15945"/>
    <cellStyle name="强调文字颜色 2 19 5" xfId="15946"/>
    <cellStyle name="强调文字颜色 2 19 6" xfId="15947"/>
    <cellStyle name="强调文字颜色 2 19 7" xfId="3577"/>
    <cellStyle name="强调文字颜色 2 19 8" xfId="3281"/>
    <cellStyle name="强调文字颜色 2 19 9" xfId="3285"/>
    <cellStyle name="强调文字颜色 2 2" xfId="15948"/>
    <cellStyle name="强调文字颜色 2 2 10" xfId="15949"/>
    <cellStyle name="强调文字颜色 2 2 11" xfId="15950"/>
    <cellStyle name="强调文字颜色 2 2 12" xfId="15951"/>
    <cellStyle name="强调文字颜色 2 2 13" xfId="15952"/>
    <cellStyle name="强调文字颜色 2 2 14" xfId="15953"/>
    <cellStyle name="强调文字颜色 2 2 15" xfId="15954"/>
    <cellStyle name="强调文字颜色 2 2 16" xfId="15955"/>
    <cellStyle name="强调文字颜色 2 2 17" xfId="15956"/>
    <cellStyle name="强调文字颜色 2 2 2" xfId="591"/>
    <cellStyle name="强调文字颜色 2 2 2 10" xfId="765"/>
    <cellStyle name="强调文字颜色 2 2 2 11" xfId="798"/>
    <cellStyle name="强调文字颜色 2 2 2 12" xfId="834"/>
    <cellStyle name="强调文字颜色 2 2 2 13" xfId="890"/>
    <cellStyle name="强调文字颜色 2 2 2 14" xfId="902"/>
    <cellStyle name="强调文字颜色 2 2 2 15" xfId="950"/>
    <cellStyle name="强调文字颜色 2 2 2 16" xfId="966"/>
    <cellStyle name="强调文字颜色 2 2 2 2" xfId="595"/>
    <cellStyle name="强调文字颜色 2 2 2 3" xfId="599"/>
    <cellStyle name="强调文字颜色 2 2 2 4" xfId="605"/>
    <cellStyle name="强调文字颜色 2 2 2 5" xfId="1020"/>
    <cellStyle name="强调文字颜色 2 2 2 6" xfId="1025"/>
    <cellStyle name="强调文字颜色 2 2 2 7" xfId="1031"/>
    <cellStyle name="强调文字颜色 2 2 2 8" xfId="302"/>
    <cellStyle name="强调文字颜色 2 2 2 9" xfId="15957"/>
    <cellStyle name="强调文字颜色 2 2 3" xfId="231"/>
    <cellStyle name="强调文字颜色 2 2 4" xfId="614"/>
    <cellStyle name="强调文字颜色 2 2 5" xfId="622"/>
    <cellStyle name="强调文字颜色 2 2 6" xfId="637"/>
    <cellStyle name="强调文字颜色 2 2 7" xfId="657"/>
    <cellStyle name="强调文字颜色 2 2 8" xfId="15958"/>
    <cellStyle name="强调文字颜色 2 2 9" xfId="15959"/>
    <cellStyle name="强调文字颜色 2 20" xfId="9903"/>
    <cellStyle name="强调文字颜色 2 20 10" xfId="15871"/>
    <cellStyle name="强调文字颜色 2 20 11" xfId="15873"/>
    <cellStyle name="强调文字颜色 2 20 12" xfId="15875"/>
    <cellStyle name="强调文字颜色 2 20 13" xfId="15877"/>
    <cellStyle name="强调文字颜色 2 20 14" xfId="15879"/>
    <cellStyle name="强调文字颜色 2 20 15" xfId="15881"/>
    <cellStyle name="强调文字颜色 2 20 16" xfId="15883"/>
    <cellStyle name="强调文字颜色 2 20 2" xfId="1386"/>
    <cellStyle name="强调文字颜色 2 20 3" xfId="1421"/>
    <cellStyle name="强调文字颜色 2 20 4" xfId="1449"/>
    <cellStyle name="强调文字颜色 2 20 5" xfId="336"/>
    <cellStyle name="强调文字颜色 2 20 6" xfId="1477"/>
    <cellStyle name="强调文字颜色 2 20 7" xfId="6"/>
    <cellStyle name="强调文字颜色 2 20 8" xfId="712"/>
    <cellStyle name="强调文字颜色 2 20 9" xfId="727"/>
    <cellStyle name="强调文字颜色 2 21" xfId="9906"/>
    <cellStyle name="强调文字颜色 2 21 10" xfId="15885"/>
    <cellStyle name="强调文字颜色 2 21 11" xfId="15887"/>
    <cellStyle name="强调文字颜色 2 21 12" xfId="15889"/>
    <cellStyle name="强调文字颜色 2 21 13" xfId="15891"/>
    <cellStyle name="强调文字颜色 2 21 14" xfId="15893"/>
    <cellStyle name="强调文字颜色 2 21 15" xfId="15895"/>
    <cellStyle name="强调文字颜色 2 21 16" xfId="15897"/>
    <cellStyle name="强调文字颜色 2 21 2" xfId="11896"/>
    <cellStyle name="强调文字颜色 2 21 3" xfId="11899"/>
    <cellStyle name="强调文字颜色 2 21 4" xfId="11902"/>
    <cellStyle name="强调文字颜色 2 21 5" xfId="11755"/>
    <cellStyle name="强调文字颜色 2 21 6" xfId="11759"/>
    <cellStyle name="强调文字颜色 2 21 7" xfId="4811"/>
    <cellStyle name="强调文字颜色 2 21 8" xfId="3262"/>
    <cellStyle name="强调文字颜色 2 21 9" xfId="11762"/>
    <cellStyle name="强调文字颜色 2 22" xfId="9909"/>
    <cellStyle name="强调文字颜色 2 22 10" xfId="15899"/>
    <cellStyle name="强调文字颜色 2 22 11" xfId="15901"/>
    <cellStyle name="强调文字颜色 2 22 12" xfId="15903"/>
    <cellStyle name="强调文字颜色 2 22 13" xfId="15905"/>
    <cellStyle name="强调文字颜色 2 22 14" xfId="15907"/>
    <cellStyle name="强调文字颜色 2 22 15" xfId="15909"/>
    <cellStyle name="强调文字颜色 2 22 16" xfId="15911"/>
    <cellStyle name="强调文字颜色 2 22 2" xfId="10296"/>
    <cellStyle name="强调文字颜色 2 22 3" xfId="10299"/>
    <cellStyle name="强调文字颜色 2 22 4" xfId="10303"/>
    <cellStyle name="强调文字颜色 2 22 5" xfId="10307"/>
    <cellStyle name="强调文字颜色 2 22 6" xfId="10310"/>
    <cellStyle name="强调文字颜色 2 22 7" xfId="10313"/>
    <cellStyle name="强调文字颜色 2 22 8" xfId="10316"/>
    <cellStyle name="强调文字颜色 2 22 9" xfId="15913"/>
    <cellStyle name="强调文字颜色 2 23" xfId="9912"/>
    <cellStyle name="强调文字颜色 2 23 10" xfId="400"/>
    <cellStyle name="强调文字颜色 2 23 11" xfId="15915"/>
    <cellStyle name="强调文字颜色 2 23 12" xfId="3876"/>
    <cellStyle name="强调文字颜色 2 23 13" xfId="15917"/>
    <cellStyle name="强调文字颜色 2 23 14" xfId="15919"/>
    <cellStyle name="强调文字颜色 2 23 15" xfId="15921"/>
    <cellStyle name="强调文字颜色 2 23 16" xfId="15923"/>
    <cellStyle name="强调文字颜色 2 23 2" xfId="15925"/>
    <cellStyle name="强调文字颜色 2 23 3" xfId="15927"/>
    <cellStyle name="强调文字颜色 2 23 4" xfId="15929"/>
    <cellStyle name="强调文字颜色 2 23 5" xfId="15931"/>
    <cellStyle name="强调文字颜色 2 23 6" xfId="15933"/>
    <cellStyle name="强调文字颜色 2 23 7" xfId="15935"/>
    <cellStyle name="强调文字颜色 2 23 8" xfId="15937"/>
    <cellStyle name="强调文字颜色 2 23 9" xfId="15939"/>
    <cellStyle name="强调文字颜色 2 24" xfId="9915"/>
    <cellStyle name="强调文字颜色 2 25" xfId="15960"/>
    <cellStyle name="强调文字颜色 2 26" xfId="15962"/>
    <cellStyle name="强调文字颜色 2 27" xfId="15964"/>
    <cellStyle name="强调文字颜色 2 28" xfId="15966"/>
    <cellStyle name="强调文字颜色 2 29" xfId="15968"/>
    <cellStyle name="强调文字颜色 2 3" xfId="15970"/>
    <cellStyle name="强调文字颜色 2 3 10" xfId="15971"/>
    <cellStyle name="强调文字颜色 2 3 11" xfId="15972"/>
    <cellStyle name="强调文字颜色 2 3 12" xfId="15973"/>
    <cellStyle name="强调文字颜色 2 3 13" xfId="15974"/>
    <cellStyle name="强调文字颜色 2 3 14" xfId="15975"/>
    <cellStyle name="强调文字颜色 2 3 15" xfId="15976"/>
    <cellStyle name="强调文字颜色 2 3 16" xfId="15977"/>
    <cellStyle name="强调文字颜色 2 3 2" xfId="15978"/>
    <cellStyle name="强调文字颜色 2 3 3" xfId="15979"/>
    <cellStyle name="强调文字颜色 2 3 4" xfId="15980"/>
    <cellStyle name="强调文字颜色 2 3 5" xfId="15981"/>
    <cellStyle name="强调文字颜色 2 3 6" xfId="15982"/>
    <cellStyle name="强调文字颜色 2 3 7" xfId="15983"/>
    <cellStyle name="强调文字颜色 2 3 8" xfId="15984"/>
    <cellStyle name="强调文字颜色 2 3 9" xfId="15985"/>
    <cellStyle name="强调文字颜色 2 30" xfId="15961"/>
    <cellStyle name="强调文字颜色 2 31" xfId="15963"/>
    <cellStyle name="强调文字颜色 2 32" xfId="15965"/>
    <cellStyle name="强调文字颜色 2 33" xfId="15967"/>
    <cellStyle name="强调文字颜色 2 34" xfId="15969"/>
    <cellStyle name="强调文字颜色 2 35" xfId="15986"/>
    <cellStyle name="强调文字颜色 2 36" xfId="15987"/>
    <cellStyle name="强调文字颜色 2 37" xfId="15988"/>
    <cellStyle name="强调文字颜色 2 4" xfId="15989"/>
    <cellStyle name="强调文字颜色 2 4 10" xfId="15990"/>
    <cellStyle name="强调文字颜色 2 4 11" xfId="15991"/>
    <cellStyle name="强调文字颜色 2 4 12" xfId="15992"/>
    <cellStyle name="强调文字颜色 2 4 13" xfId="15993"/>
    <cellStyle name="强调文字颜色 2 4 14" xfId="7807"/>
    <cellStyle name="强调文字颜色 2 4 15" xfId="7810"/>
    <cellStyle name="强调文字颜色 2 4 16" xfId="7813"/>
    <cellStyle name="强调文字颜色 2 4 2" xfId="11679"/>
    <cellStyle name="强调文字颜色 2 4 3" xfId="11681"/>
    <cellStyle name="强调文字颜色 2 4 4" xfId="15995"/>
    <cellStyle name="强调文字颜色 2 4 5" xfId="15996"/>
    <cellStyle name="强调文字颜色 2 4 6" xfId="15997"/>
    <cellStyle name="强调文字颜色 2 4 7" xfId="15998"/>
    <cellStyle name="强调文字颜色 2 4 8" xfId="13123"/>
    <cellStyle name="强调文字颜色 2 4 9" xfId="15999"/>
    <cellStyle name="强调文字颜色 2 5" xfId="16000"/>
    <cellStyle name="强调文字颜色 2 5 10" xfId="16001"/>
    <cellStyle name="强调文字颜色 2 5 11" xfId="16002"/>
    <cellStyle name="强调文字颜色 2 5 12" xfId="10397"/>
    <cellStyle name="强调文字颜色 2 5 13" xfId="16003"/>
    <cellStyle name="强调文字颜色 2 5 14" xfId="16004"/>
    <cellStyle name="强调文字颜色 2 5 15" xfId="16005"/>
    <cellStyle name="强调文字颜色 2 5 16" xfId="16006"/>
    <cellStyle name="强调文字颜色 2 5 2" xfId="11771"/>
    <cellStyle name="强调文字颜色 2 5 3" xfId="11773"/>
    <cellStyle name="强调文字颜色 2 5 4" xfId="16007"/>
    <cellStyle name="强调文字颜色 2 5 5" xfId="16008"/>
    <cellStyle name="强调文字颜色 2 5 6" xfId="16009"/>
    <cellStyle name="强调文字颜色 2 5 7" xfId="16010"/>
    <cellStyle name="强调文字颜色 2 5 8" xfId="16011"/>
    <cellStyle name="强调文字颜色 2 5 9" xfId="16012"/>
    <cellStyle name="强调文字颜色 2 6" xfId="16013"/>
    <cellStyle name="强调文字颜色 2 6 10" xfId="16014"/>
    <cellStyle name="强调文字颜色 2 6 11" xfId="16015"/>
    <cellStyle name="强调文字颜色 2 6 12" xfId="14015"/>
    <cellStyle name="强调文字颜色 2 6 13" xfId="14017"/>
    <cellStyle name="强调文字颜色 2 6 14" xfId="14019"/>
    <cellStyle name="强调文字颜色 2 6 15" xfId="13086"/>
    <cellStyle name="强调文字颜色 2 6 16" xfId="14021"/>
    <cellStyle name="强调文字颜色 2 6 2" xfId="16016"/>
    <cellStyle name="强调文字颜色 2 6 3" xfId="16017"/>
    <cellStyle name="强调文字颜色 2 6 4" xfId="11956"/>
    <cellStyle name="强调文字颜色 2 6 5" xfId="11958"/>
    <cellStyle name="强调文字颜色 2 6 6" xfId="11960"/>
    <cellStyle name="强调文字颜色 2 6 7" xfId="11962"/>
    <cellStyle name="强调文字颜色 2 6 8" xfId="11964"/>
    <cellStyle name="强调文字颜色 2 6 9" xfId="11966"/>
    <cellStyle name="强调文字颜色 2 7" xfId="16018"/>
    <cellStyle name="强调文字颜色 2 7 10" xfId="5824"/>
    <cellStyle name="强调文字颜色 2 7 11" xfId="5829"/>
    <cellStyle name="强调文字颜色 2 7 12" xfId="5834"/>
    <cellStyle name="强调文字颜色 2 7 13" xfId="5839"/>
    <cellStyle name="强调文字颜色 2 7 14" xfId="5848"/>
    <cellStyle name="强调文字颜色 2 7 15" xfId="16019"/>
    <cellStyle name="强调文字颜色 2 7 16" xfId="16021"/>
    <cellStyle name="强调文字颜色 2 7 2" xfId="9220"/>
    <cellStyle name="强调文字颜色 2 7 3" xfId="9222"/>
    <cellStyle name="强调文字颜色 2 7 4" xfId="9224"/>
    <cellStyle name="强调文字颜色 2 7 5" xfId="16023"/>
    <cellStyle name="强调文字颜色 2 7 6" xfId="16024"/>
    <cellStyle name="强调文字颜色 2 7 7" xfId="16025"/>
    <cellStyle name="强调文字颜色 2 7 8" xfId="16026"/>
    <cellStyle name="强调文字颜色 2 7 9" xfId="16027"/>
    <cellStyle name="强调文字颜色 2 8" xfId="16028"/>
    <cellStyle name="强调文字颜色 2 8 10" xfId="8663"/>
    <cellStyle name="强调文字颜色 2 8 11" xfId="8665"/>
    <cellStyle name="强调文字颜色 2 8 12" xfId="8667"/>
    <cellStyle name="强调文字颜色 2 8 13" xfId="8669"/>
    <cellStyle name="强调文字颜色 2 8 14" xfId="8671"/>
    <cellStyle name="强调文字颜色 2 8 15" xfId="16029"/>
    <cellStyle name="强调文字颜色 2 8 16" xfId="16030"/>
    <cellStyle name="强调文字颜色 2 8 2" xfId="5976"/>
    <cellStyle name="强调文字颜色 2 8 3" xfId="5979"/>
    <cellStyle name="强调文字颜色 2 8 4" xfId="5982"/>
    <cellStyle name="强调文字颜色 2 8 5" xfId="5985"/>
    <cellStyle name="强调文字颜色 2 8 6" xfId="6128"/>
    <cellStyle name="强调文字颜色 2 8 7" xfId="6131"/>
    <cellStyle name="强调文字颜色 2 8 8" xfId="6570"/>
    <cellStyle name="强调文字颜色 2 8 9" xfId="6573"/>
    <cellStyle name="强调文字颜色 2 9" xfId="16031"/>
    <cellStyle name="强调文字颜色 2 9 10" xfId="16032"/>
    <cellStyle name="强调文字颜色 2 9 11" xfId="16033"/>
    <cellStyle name="强调文字颜色 2 9 12" xfId="16034"/>
    <cellStyle name="强调文字颜色 2 9 13" xfId="16035"/>
    <cellStyle name="强调文字颜色 2 9 14" xfId="16036"/>
    <cellStyle name="强调文字颜色 2 9 15" xfId="16037"/>
    <cellStyle name="强调文字颜色 2 9 16" xfId="16038"/>
    <cellStyle name="强调文字颜色 2 9 2" xfId="8884"/>
    <cellStyle name="强调文字颜色 2 9 3" xfId="8887"/>
    <cellStyle name="强调文字颜色 2 9 4" xfId="8890"/>
    <cellStyle name="强调文字颜色 2 9 5" xfId="8893"/>
    <cellStyle name="强调文字颜色 2 9 6" xfId="8905"/>
    <cellStyle name="强调文字颜色 2 9 7" xfId="8907"/>
    <cellStyle name="强调文字颜色 2 9 8" xfId="8909"/>
    <cellStyle name="强调文字颜色 2 9 9" xfId="8911"/>
    <cellStyle name="强调文字颜色 3 10" xfId="12338"/>
    <cellStyle name="强调文字颜色 3 10 10" xfId="16039"/>
    <cellStyle name="强调文字颜色 3 10 11" xfId="16040"/>
    <cellStyle name="强调文字颜色 3 10 12" xfId="16041"/>
    <cellStyle name="强调文字颜色 3 10 13" xfId="16042"/>
    <cellStyle name="强调文字颜色 3 10 14" xfId="16043"/>
    <cellStyle name="强调文字颜色 3 10 15" xfId="16044"/>
    <cellStyle name="强调文字颜色 3 10 16" xfId="16045"/>
    <cellStyle name="强调文字颜色 3 10 2" xfId="8199"/>
    <cellStyle name="强调文字颜色 3 10 3" xfId="4820"/>
    <cellStyle name="强调文字颜色 3 10 4" xfId="3180"/>
    <cellStyle name="强调文字颜色 3 10 5" xfId="3183"/>
    <cellStyle name="强调文字颜色 3 10 6" xfId="3186"/>
    <cellStyle name="强调文字颜色 3 10 7" xfId="16046"/>
    <cellStyle name="强调文字颜色 3 10 8" xfId="16047"/>
    <cellStyle name="强调文字颜色 3 10 9" xfId="16048"/>
    <cellStyle name="强调文字颜色 3 11" xfId="12340"/>
    <cellStyle name="强调文字颜色 3 11 10" xfId="16049"/>
    <cellStyle name="强调文字颜色 3 11 11" xfId="13138"/>
    <cellStyle name="强调文字颜色 3 11 12" xfId="16050"/>
    <cellStyle name="强调文字颜色 3 11 13" xfId="16051"/>
    <cellStyle name="强调文字颜色 3 11 14" xfId="16052"/>
    <cellStyle name="强调文字颜色 3 11 15" xfId="16053"/>
    <cellStyle name="强调文字颜色 3 11 16" xfId="16054"/>
    <cellStyle name="强调文字颜色 3 11 2" xfId="13489"/>
    <cellStyle name="强调文字颜色 3 11 3" xfId="13491"/>
    <cellStyle name="强调文字颜色 3 11 4" xfId="13493"/>
    <cellStyle name="强调文字颜色 3 11 5" xfId="13495"/>
    <cellStyle name="强调文字颜色 3 11 6" xfId="16055"/>
    <cellStyle name="强调文字颜色 3 11 7" xfId="16056"/>
    <cellStyle name="强调文字颜色 3 11 8" xfId="16057"/>
    <cellStyle name="强调文字颜色 3 11 9" xfId="16058"/>
    <cellStyle name="强调文字颜色 3 12" xfId="12342"/>
    <cellStyle name="强调文字颜色 3 12 10" xfId="4347"/>
    <cellStyle name="强调文字颜色 3 12 11" xfId="4373"/>
    <cellStyle name="强调文字颜色 3 12 12" xfId="4379"/>
    <cellStyle name="强调文字颜色 3 12 13" xfId="4381"/>
    <cellStyle name="强调文字颜色 3 12 14" xfId="4387"/>
    <cellStyle name="强调文字颜色 3 12 15" xfId="4398"/>
    <cellStyle name="强调文字颜色 3 12 16" xfId="4404"/>
    <cellStyle name="强调文字颜色 3 12 2" xfId="16059"/>
    <cellStyle name="强调文字颜色 3 12 3" xfId="16060"/>
    <cellStyle name="强调文字颜色 3 12 4" xfId="16061"/>
    <cellStyle name="强调文字颜色 3 12 5" xfId="16062"/>
    <cellStyle name="强调文字颜色 3 12 6" xfId="16063"/>
    <cellStyle name="强调文字颜色 3 12 7" xfId="16064"/>
    <cellStyle name="强调文字颜色 3 12 8" xfId="16065"/>
    <cellStyle name="强调文字颜色 3 12 9" xfId="16066"/>
    <cellStyle name="强调文字颜色 3 13" xfId="12344"/>
    <cellStyle name="强调文字颜色 3 13 10" xfId="4559"/>
    <cellStyle name="强调文字颜色 3 13 11" xfId="4562"/>
    <cellStyle name="强调文字颜色 3 13 12" xfId="4565"/>
    <cellStyle name="强调文字颜色 3 13 13" xfId="9322"/>
    <cellStyle name="强调文字颜色 3 13 14" xfId="9324"/>
    <cellStyle name="强调文字颜色 3 13 15" xfId="9326"/>
    <cellStyle name="强调文字颜色 3 13 16" xfId="9328"/>
    <cellStyle name="强调文字颜色 3 13 2" xfId="16067"/>
    <cellStyle name="强调文字颜色 3 13 3" xfId="16068"/>
    <cellStyle name="强调文字颜色 3 13 4" xfId="16069"/>
    <cellStyle name="强调文字颜色 3 13 5" xfId="16070"/>
    <cellStyle name="强调文字颜色 3 13 6" xfId="12442"/>
    <cellStyle name="强调文字颜色 3 13 7" xfId="12444"/>
    <cellStyle name="强调文字颜色 3 13 8" xfId="12446"/>
    <cellStyle name="强调文字颜色 3 13 9" xfId="12448"/>
    <cellStyle name="强调文字颜色 3 14" xfId="12346"/>
    <cellStyle name="强调文字颜色 3 14 10" xfId="16071"/>
    <cellStyle name="强调文字颜色 3 14 11" xfId="16072"/>
    <cellStyle name="强调文字颜色 3 14 12" xfId="16073"/>
    <cellStyle name="强调文字颜色 3 14 13" xfId="16074"/>
    <cellStyle name="强调文字颜色 3 14 14" xfId="16075"/>
    <cellStyle name="强调文字颜色 3 14 15" xfId="16076"/>
    <cellStyle name="强调文字颜色 3 14 16" xfId="16077"/>
    <cellStyle name="强调文字颜色 3 14 2" xfId="16078"/>
    <cellStyle name="强调文字颜色 3 14 3" xfId="16079"/>
    <cellStyle name="强调文字颜色 3 14 4" xfId="16080"/>
    <cellStyle name="强调文字颜色 3 14 5" xfId="16081"/>
    <cellStyle name="强调文字颜色 3 14 6" xfId="16082"/>
    <cellStyle name="强调文字颜色 3 14 7" xfId="16083"/>
    <cellStyle name="强调文字颜色 3 14 8" xfId="16084"/>
    <cellStyle name="强调文字颜色 3 14 9" xfId="16085"/>
    <cellStyle name="强调文字颜色 3 15" xfId="12348"/>
    <cellStyle name="强调文字颜色 3 15 10" xfId="16086"/>
    <cellStyle name="强调文字颜色 3 15 11" xfId="16088"/>
    <cellStyle name="强调文字颜色 3 15 12" xfId="16090"/>
    <cellStyle name="强调文字颜色 3 15 13" xfId="16092"/>
    <cellStyle name="强调文字颜色 3 15 14" xfId="16094"/>
    <cellStyle name="强调文字颜色 3 15 15" xfId="16096"/>
    <cellStyle name="强调文字颜色 3 15 16" xfId="16098"/>
    <cellStyle name="强调文字颜色 3 15 2" xfId="8215"/>
    <cellStyle name="强调文字颜色 3 15 3" xfId="8218"/>
    <cellStyle name="强调文字颜色 3 15 4" xfId="16100"/>
    <cellStyle name="强调文字颜色 3 15 5" xfId="16102"/>
    <cellStyle name="强调文字颜色 3 15 6" xfId="16104"/>
    <cellStyle name="强调文字颜色 3 15 7" xfId="16106"/>
    <cellStyle name="强调文字颜色 3 15 8" xfId="16108"/>
    <cellStyle name="强调文字颜色 3 15 9" xfId="16110"/>
    <cellStyle name="强调文字颜色 3 16" xfId="16112"/>
    <cellStyle name="强调文字颜色 3 16 10" xfId="16114"/>
    <cellStyle name="强调文字颜色 3 16 11" xfId="16116"/>
    <cellStyle name="强调文字颜色 3 16 12" xfId="16118"/>
    <cellStyle name="强调文字颜色 3 16 13" xfId="16120"/>
    <cellStyle name="强调文字颜色 3 16 14" xfId="16122"/>
    <cellStyle name="强调文字颜色 3 16 15" xfId="16124"/>
    <cellStyle name="强调文字颜色 3 16 16" xfId="16126"/>
    <cellStyle name="强调文字颜色 3 16 2" xfId="14516"/>
    <cellStyle name="强调文字颜色 3 16 3" xfId="14519"/>
    <cellStyle name="强调文字颜色 3 16 4" xfId="14522"/>
    <cellStyle name="强调文字颜色 3 16 5" xfId="14525"/>
    <cellStyle name="强调文字颜色 3 16 6" xfId="14528"/>
    <cellStyle name="强调文字颜色 3 16 7" xfId="14531"/>
    <cellStyle name="强调文字颜色 3 16 8" xfId="14534"/>
    <cellStyle name="强调文字颜色 3 16 9" xfId="16128"/>
    <cellStyle name="强调文字颜色 3 17" xfId="16130"/>
    <cellStyle name="强调文字颜色 3 17 10" xfId="16132"/>
    <cellStyle name="强调文字颜色 3 17 11" xfId="16134"/>
    <cellStyle name="强调文字颜色 3 17 12" xfId="16136"/>
    <cellStyle name="强调文字颜色 3 17 13" xfId="16138"/>
    <cellStyle name="强调文字颜色 3 17 14" xfId="16140"/>
    <cellStyle name="强调文字颜色 3 17 15" xfId="16142"/>
    <cellStyle name="强调文字颜色 3 17 16" xfId="16144"/>
    <cellStyle name="强调文字颜色 3 17 2" xfId="16146"/>
    <cellStyle name="强调文字颜色 3 17 3" xfId="16148"/>
    <cellStyle name="强调文字颜色 3 17 4" xfId="16150"/>
    <cellStyle name="强调文字颜色 3 17 5" xfId="16152"/>
    <cellStyle name="强调文字颜色 3 17 6" xfId="16154"/>
    <cellStyle name="强调文字颜色 3 17 7" xfId="16156"/>
    <cellStyle name="强调文字颜色 3 17 8" xfId="16158"/>
    <cellStyle name="强调文字颜色 3 17 9" xfId="16160"/>
    <cellStyle name="强调文字颜色 3 18" xfId="16162"/>
    <cellStyle name="强调文字颜色 3 18 10" xfId="7467"/>
    <cellStyle name="强调文字颜色 3 18 11" xfId="7471"/>
    <cellStyle name="强调文字颜色 3 18 12" xfId="7475"/>
    <cellStyle name="强调文字颜色 3 18 13" xfId="7479"/>
    <cellStyle name="强调文字颜色 3 18 14" xfId="7484"/>
    <cellStyle name="强调文字颜色 3 18 15" xfId="7489"/>
    <cellStyle name="强调文字颜色 3 18 16" xfId="10879"/>
    <cellStyle name="强调文字颜色 3 18 2" xfId="16164"/>
    <cellStyle name="强调文字颜色 3 18 3" xfId="16166"/>
    <cellStyle name="强调文字颜色 3 18 4" xfId="16168"/>
    <cellStyle name="强调文字颜色 3 18 5" xfId="16170"/>
    <cellStyle name="强调文字颜色 3 18 6" xfId="16172"/>
    <cellStyle name="强调文字颜色 3 18 7" xfId="16174"/>
    <cellStyle name="强调文字颜色 3 18 8" xfId="16176"/>
    <cellStyle name="强调文字颜色 3 18 9" xfId="16178"/>
    <cellStyle name="强调文字颜色 3 19" xfId="16180"/>
    <cellStyle name="强调文字颜色 3 19 10" xfId="16182"/>
    <cellStyle name="强调文字颜色 3 19 11" xfId="16183"/>
    <cellStyle name="强调文字颜色 3 19 12" xfId="16184"/>
    <cellStyle name="强调文字颜色 3 19 13" xfId="16185"/>
    <cellStyle name="强调文字颜色 3 19 14" xfId="16186"/>
    <cellStyle name="强调文字颜色 3 19 15" xfId="16187"/>
    <cellStyle name="强调文字颜色 3 19 16" xfId="16188"/>
    <cellStyle name="强调文字颜色 3 19 2" xfId="16189"/>
    <cellStyle name="强调文字颜色 3 19 3" xfId="16190"/>
    <cellStyle name="强调文字颜色 3 19 4" xfId="16191"/>
    <cellStyle name="强调文字颜色 3 19 5" xfId="16192"/>
    <cellStyle name="强调文字颜色 3 19 6" xfId="16193"/>
    <cellStyle name="强调文字颜色 3 19 7" xfId="16194"/>
    <cellStyle name="强调文字颜色 3 19 8" xfId="16195"/>
    <cellStyle name="强调文字颜色 3 19 9" xfId="16196"/>
    <cellStyle name="强调文字颜色 3 2" xfId="16197"/>
    <cellStyle name="强调文字颜色 3 2 10" xfId="5100"/>
    <cellStyle name="强调文字颜色 3 2 11" xfId="16198"/>
    <cellStyle name="强调文字颜色 3 2 12" xfId="16199"/>
    <cellStyle name="强调文字颜色 3 2 13" xfId="16200"/>
    <cellStyle name="强调文字颜色 3 2 14" xfId="16201"/>
    <cellStyle name="强调文字颜色 3 2 15" xfId="16202"/>
    <cellStyle name="强调文字颜色 3 2 16" xfId="16203"/>
    <cellStyle name="强调文字颜色 3 2 17" xfId="16204"/>
    <cellStyle name="强调文字颜色 3 2 2" xfId="16205"/>
    <cellStyle name="强调文字颜色 3 2 2 10" xfId="16206"/>
    <cellStyle name="强调文字颜色 3 2 2 11" xfId="16207"/>
    <cellStyle name="强调文字颜色 3 2 2 12" xfId="16208"/>
    <cellStyle name="强调文字颜色 3 2 2 13" xfId="16209"/>
    <cellStyle name="强调文字颜色 3 2 2 14" xfId="16210"/>
    <cellStyle name="强调文字颜色 3 2 2 15" xfId="16211"/>
    <cellStyle name="强调文字颜色 3 2 2 16" xfId="16212"/>
    <cellStyle name="强调文字颜色 3 2 2 2" xfId="16213"/>
    <cellStyle name="强调文字颜色 3 2 2 3" xfId="16214"/>
    <cellStyle name="强调文字颜色 3 2 2 4" xfId="16215"/>
    <cellStyle name="强调文字颜色 3 2 2 5" xfId="16216"/>
    <cellStyle name="强调文字颜色 3 2 2 6" xfId="16217"/>
    <cellStyle name="强调文字颜色 3 2 2 7" xfId="16218"/>
    <cellStyle name="强调文字颜色 3 2 2 8" xfId="16219"/>
    <cellStyle name="强调文字颜色 3 2 2 9" xfId="16220"/>
    <cellStyle name="强调文字颜色 3 2 3" xfId="16221"/>
    <cellStyle name="强调文字颜色 3 2 4" xfId="16222"/>
    <cellStyle name="强调文字颜色 3 2 5" xfId="16223"/>
    <cellStyle name="强调文字颜色 3 2 6" xfId="16224"/>
    <cellStyle name="强调文字颜色 3 2 7" xfId="16225"/>
    <cellStyle name="强调文字颜色 3 2 8" xfId="16226"/>
    <cellStyle name="强调文字颜色 3 2 9" xfId="16227"/>
    <cellStyle name="强调文字颜色 3 20" xfId="12349"/>
    <cellStyle name="强调文字颜色 3 20 10" xfId="16087"/>
    <cellStyle name="强调文字颜色 3 20 11" xfId="16089"/>
    <cellStyle name="强调文字颜色 3 20 12" xfId="16091"/>
    <cellStyle name="强调文字颜色 3 20 13" xfId="16093"/>
    <cellStyle name="强调文字颜色 3 20 14" xfId="16095"/>
    <cellStyle name="强调文字颜色 3 20 15" xfId="16097"/>
    <cellStyle name="强调文字颜色 3 20 16" xfId="16099"/>
    <cellStyle name="强调文字颜色 3 20 2" xfId="8216"/>
    <cellStyle name="强调文字颜色 3 20 3" xfId="8219"/>
    <cellStyle name="强调文字颜色 3 20 4" xfId="16101"/>
    <cellStyle name="强调文字颜色 3 20 5" xfId="16103"/>
    <cellStyle name="强调文字颜色 3 20 6" xfId="16105"/>
    <cellStyle name="强调文字颜色 3 20 7" xfId="16107"/>
    <cellStyle name="强调文字颜色 3 20 8" xfId="16109"/>
    <cellStyle name="强调文字颜色 3 20 9" xfId="16111"/>
    <cellStyle name="强调文字颜色 3 21" xfId="16113"/>
    <cellStyle name="强调文字颜色 3 21 10" xfId="16115"/>
    <cellStyle name="强调文字颜色 3 21 11" xfId="16117"/>
    <cellStyle name="强调文字颜色 3 21 12" xfId="16119"/>
    <cellStyle name="强调文字颜色 3 21 13" xfId="16121"/>
    <cellStyle name="强调文字颜色 3 21 14" xfId="16123"/>
    <cellStyle name="强调文字颜色 3 21 15" xfId="16125"/>
    <cellStyle name="强调文字颜色 3 21 16" xfId="16127"/>
    <cellStyle name="强调文字颜色 3 21 2" xfId="14517"/>
    <cellStyle name="强调文字颜色 3 21 3" xfId="14520"/>
    <cellStyle name="强调文字颜色 3 21 4" xfId="14523"/>
    <cellStyle name="强调文字颜色 3 21 5" xfId="14526"/>
    <cellStyle name="强调文字颜色 3 21 6" xfId="14529"/>
    <cellStyle name="强调文字颜色 3 21 7" xfId="14532"/>
    <cellStyle name="强调文字颜色 3 21 8" xfId="14535"/>
    <cellStyle name="强调文字颜色 3 21 9" xfId="16129"/>
    <cellStyle name="强调文字颜色 3 22" xfId="16131"/>
    <cellStyle name="强调文字颜色 3 22 10" xfId="16133"/>
    <cellStyle name="强调文字颜色 3 22 11" xfId="16135"/>
    <cellStyle name="强调文字颜色 3 22 12" xfId="16137"/>
    <cellStyle name="强调文字颜色 3 22 13" xfId="16139"/>
    <cellStyle name="强调文字颜色 3 22 14" xfId="16141"/>
    <cellStyle name="强调文字颜色 3 22 15" xfId="16143"/>
    <cellStyle name="强调文字颜色 3 22 16" xfId="16145"/>
    <cellStyle name="强调文字颜色 3 22 2" xfId="16147"/>
    <cellStyle name="强调文字颜色 3 22 3" xfId="16149"/>
    <cellStyle name="强调文字颜色 3 22 4" xfId="16151"/>
    <cellStyle name="强调文字颜色 3 22 5" xfId="16153"/>
    <cellStyle name="强调文字颜色 3 22 6" xfId="16155"/>
    <cellStyle name="强调文字颜色 3 22 7" xfId="16157"/>
    <cellStyle name="强调文字颜色 3 22 8" xfId="16159"/>
    <cellStyle name="强调文字颜色 3 22 9" xfId="16161"/>
    <cellStyle name="强调文字颜色 3 23" xfId="16163"/>
    <cellStyle name="强调文字颜色 3 23 10" xfId="7468"/>
    <cellStyle name="强调文字颜色 3 23 11" xfId="7472"/>
    <cellStyle name="强调文字颜色 3 23 12" xfId="7476"/>
    <cellStyle name="强调文字颜色 3 23 13" xfId="7480"/>
    <cellStyle name="强调文字颜色 3 23 14" xfId="7485"/>
    <cellStyle name="强调文字颜色 3 23 15" xfId="7490"/>
    <cellStyle name="强调文字颜色 3 23 16" xfId="10880"/>
    <cellStyle name="强调文字颜色 3 23 2" xfId="16165"/>
    <cellStyle name="强调文字颜色 3 23 3" xfId="16167"/>
    <cellStyle name="强调文字颜色 3 23 4" xfId="16169"/>
    <cellStyle name="强调文字颜色 3 23 5" xfId="16171"/>
    <cellStyle name="强调文字颜色 3 23 6" xfId="16173"/>
    <cellStyle name="强调文字颜色 3 23 7" xfId="16175"/>
    <cellStyle name="强调文字颜色 3 23 8" xfId="16177"/>
    <cellStyle name="强调文字颜色 3 23 9" xfId="16179"/>
    <cellStyle name="强调文字颜色 3 24" xfId="16181"/>
    <cellStyle name="强调文字颜色 3 25" xfId="16228"/>
    <cellStyle name="强调文字颜色 3 26" xfId="16230"/>
    <cellStyle name="强调文字颜色 3 27" xfId="16232"/>
    <cellStyle name="强调文字颜色 3 28" xfId="16234"/>
    <cellStyle name="强调文字颜色 3 29" xfId="16236"/>
    <cellStyle name="强调文字颜色 3 3" xfId="8970"/>
    <cellStyle name="强调文字颜色 3 3 10" xfId="16238"/>
    <cellStyle name="强调文字颜色 3 3 11" xfId="16239"/>
    <cellStyle name="强调文字颜色 3 3 12" xfId="16240"/>
    <cellStyle name="强调文字颜色 3 3 13" xfId="16241"/>
    <cellStyle name="强调文字颜色 3 3 14" xfId="16242"/>
    <cellStyle name="强调文字颜色 3 3 15" xfId="16243"/>
    <cellStyle name="强调文字颜色 3 3 16" xfId="16244"/>
    <cellStyle name="强调文字颜色 3 3 2" xfId="16245"/>
    <cellStyle name="强调文字颜色 3 3 3" xfId="16246"/>
    <cellStyle name="强调文字颜色 3 3 4" xfId="16247"/>
    <cellStyle name="强调文字颜色 3 3 5" xfId="16248"/>
    <cellStyle name="强调文字颜色 3 3 6" xfId="16249"/>
    <cellStyle name="强调文字颜色 3 3 7" xfId="16250"/>
    <cellStyle name="强调文字颜色 3 3 8" xfId="16251"/>
    <cellStyle name="强调文字颜色 3 3 9" xfId="16252"/>
    <cellStyle name="强调文字颜色 3 30" xfId="16229"/>
    <cellStyle name="强调文字颜色 3 31" xfId="16231"/>
    <cellStyle name="强调文字颜色 3 32" xfId="16233"/>
    <cellStyle name="强调文字颜色 3 33" xfId="16235"/>
    <cellStyle name="强调文字颜色 3 34" xfId="16237"/>
    <cellStyle name="强调文字颜色 3 35" xfId="16253"/>
    <cellStyle name="强调文字颜色 3 36" xfId="16254"/>
    <cellStyle name="强调文字颜色 3 37" xfId="16255"/>
    <cellStyle name="强调文字颜色 3 4" xfId="8972"/>
    <cellStyle name="强调文字颜色 3 4 10" xfId="16256"/>
    <cellStyle name="强调文字颜色 3 4 11" xfId="16257"/>
    <cellStyle name="强调文字颜色 3 4 12" xfId="16258"/>
    <cellStyle name="强调文字颜色 3 4 13" xfId="16259"/>
    <cellStyle name="强调文字颜色 3 4 14" xfId="8127"/>
    <cellStyle name="强调文字颜色 3 4 15" xfId="8129"/>
    <cellStyle name="强调文字颜色 3 4 16" xfId="8131"/>
    <cellStyle name="强调文字颜色 3 4 2" xfId="16260"/>
    <cellStyle name="强调文字颜色 3 4 3" xfId="16261"/>
    <cellStyle name="强调文字颜色 3 4 4" xfId="16262"/>
    <cellStyle name="强调文字颜色 3 4 5" xfId="16263"/>
    <cellStyle name="强调文字颜色 3 4 6" xfId="16264"/>
    <cellStyle name="强调文字颜色 3 4 7" xfId="16265"/>
    <cellStyle name="强调文字颜色 3 4 8" xfId="16266"/>
    <cellStyle name="强调文字颜色 3 4 9" xfId="10404"/>
    <cellStyle name="强调文字颜色 3 5" xfId="8974"/>
    <cellStyle name="强调文字颜色 3 5 10" xfId="16267"/>
    <cellStyle name="强调文字颜色 3 5 11" xfId="16268"/>
    <cellStyle name="强调文字颜色 3 5 12" xfId="16269"/>
    <cellStyle name="强调文字颜色 3 5 13" xfId="16270"/>
    <cellStyle name="强调文字颜色 3 5 14" xfId="16271"/>
    <cellStyle name="强调文字颜色 3 5 15" xfId="16272"/>
    <cellStyle name="强调文字颜色 3 5 16" xfId="16273"/>
    <cellStyle name="强调文字颜色 3 5 2" xfId="16274"/>
    <cellStyle name="强调文字颜色 3 5 3" xfId="16275"/>
    <cellStyle name="强调文字颜色 3 5 4" xfId="16276"/>
    <cellStyle name="强调文字颜色 3 5 5" xfId="16277"/>
    <cellStyle name="强调文字颜色 3 5 6" xfId="16278"/>
    <cellStyle name="强调文字颜色 3 5 7" xfId="16279"/>
    <cellStyle name="强调文字颜色 3 5 8" xfId="16280"/>
    <cellStyle name="强调文字颜色 3 5 9" xfId="16281"/>
    <cellStyle name="强调文字颜色 3 6" xfId="8976"/>
    <cellStyle name="强调文字颜色 3 6 10" xfId="16282"/>
    <cellStyle name="强调文字颜色 3 6 11" xfId="16283"/>
    <cellStyle name="强调文字颜色 3 6 12" xfId="16284"/>
    <cellStyle name="强调文字颜色 3 6 13" xfId="16285"/>
    <cellStyle name="强调文字颜色 3 6 14" xfId="16286"/>
    <cellStyle name="强调文字颜色 3 6 15" xfId="16287"/>
    <cellStyle name="强调文字颜色 3 6 16" xfId="16288"/>
    <cellStyle name="强调文字颜色 3 6 2" xfId="16289"/>
    <cellStyle name="强调文字颜色 3 6 3" xfId="16290"/>
    <cellStyle name="强调文字颜色 3 6 4" xfId="12267"/>
    <cellStyle name="强调文字颜色 3 6 5" xfId="12269"/>
    <cellStyle name="强调文字颜色 3 6 6" xfId="12271"/>
    <cellStyle name="强调文字颜色 3 6 7" xfId="12273"/>
    <cellStyle name="强调文字颜色 3 6 8" xfId="12275"/>
    <cellStyle name="强调文字颜色 3 6 9" xfId="12277"/>
    <cellStyle name="强调文字颜色 3 7" xfId="8978"/>
    <cellStyle name="强调文字颜色 3 7 10" xfId="16291"/>
    <cellStyle name="强调文字颜色 3 7 11" xfId="16292"/>
    <cellStyle name="强调文字颜色 3 7 12" xfId="16293"/>
    <cellStyle name="强调文字颜色 3 7 13" xfId="16294"/>
    <cellStyle name="强调文字颜色 3 7 14" xfId="16295"/>
    <cellStyle name="强调文字颜色 3 7 15" xfId="16296"/>
    <cellStyle name="强调文字颜色 3 7 16" xfId="16297"/>
    <cellStyle name="强调文字颜色 3 7 2" xfId="15445"/>
    <cellStyle name="强调文字颜色 3 7 3" xfId="15447"/>
    <cellStyle name="强调文字颜色 3 7 4" xfId="15449"/>
    <cellStyle name="强调文字颜色 3 7 5" xfId="16298"/>
    <cellStyle name="强调文字颜色 3 7 6" xfId="5064"/>
    <cellStyle name="强调文字颜色 3 7 7" xfId="16299"/>
    <cellStyle name="强调文字颜色 3 7 8" xfId="16300"/>
    <cellStyle name="强调文字颜色 3 7 9" xfId="16301"/>
    <cellStyle name="强调文字颜色 3 8" xfId="8980"/>
    <cellStyle name="强调文字颜色 3 8 10" xfId="16302"/>
    <cellStyle name="强调文字颜色 3 8 11" xfId="16303"/>
    <cellStyle name="强调文字颜色 3 8 12" xfId="16304"/>
    <cellStyle name="强调文字颜色 3 8 13" xfId="16305"/>
    <cellStyle name="强调文字颜色 3 8 14" xfId="16306"/>
    <cellStyle name="强调文字颜色 3 8 15" xfId="11252"/>
    <cellStyle name="强调文字颜色 3 8 16" xfId="11254"/>
    <cellStyle name="强调文字颜色 3 8 2" xfId="16307"/>
    <cellStyle name="强调文字颜色 3 8 3" xfId="357"/>
    <cellStyle name="强调文字颜色 3 8 4" xfId="360"/>
    <cellStyle name="强调文字颜色 3 8 5" xfId="363"/>
    <cellStyle name="强调文字颜色 3 8 6" xfId="16308"/>
    <cellStyle name="强调文字颜色 3 8 7" xfId="16309"/>
    <cellStyle name="强调文字颜色 3 8 8" xfId="16310"/>
    <cellStyle name="强调文字颜色 3 8 9" xfId="16311"/>
    <cellStyle name="强调文字颜色 3 9" xfId="8982"/>
    <cellStyle name="强调文字颜色 3 9 10" xfId="16312"/>
    <cellStyle name="强调文字颜色 3 9 11" xfId="16313"/>
    <cellStyle name="强调文字颜色 3 9 12" xfId="16314"/>
    <cellStyle name="强调文字颜色 3 9 13" xfId="16315"/>
    <cellStyle name="强调文字颜色 3 9 14" xfId="16316"/>
    <cellStyle name="强调文字颜色 3 9 15" xfId="16317"/>
    <cellStyle name="强调文字颜色 3 9 16" xfId="16318"/>
    <cellStyle name="强调文字颜色 3 9 2" xfId="16319"/>
    <cellStyle name="强调文字颜色 3 9 3" xfId="16320"/>
    <cellStyle name="强调文字颜色 3 9 4" xfId="16321"/>
    <cellStyle name="强调文字颜色 3 9 5" xfId="16322"/>
    <cellStyle name="强调文字颜色 3 9 6" xfId="16323"/>
    <cellStyle name="强调文字颜色 3 9 7" xfId="16324"/>
    <cellStyle name="强调文字颜色 3 9 8" xfId="16325"/>
    <cellStyle name="强调文字颜色 3 9 9" xfId="16326"/>
    <cellStyle name="强调文字颜色 4 10" xfId="16327"/>
    <cellStyle name="强调文字颜色 4 10 10" xfId="10133"/>
    <cellStyle name="强调文字颜色 4 10 11" xfId="10135"/>
    <cellStyle name="强调文字颜色 4 10 12" xfId="10137"/>
    <cellStyle name="强调文字颜色 4 10 13" xfId="10139"/>
    <cellStyle name="强调文字颜色 4 10 14" xfId="16328"/>
    <cellStyle name="强调文字颜色 4 10 15" xfId="16329"/>
    <cellStyle name="强调文字颜色 4 10 16" xfId="16330"/>
    <cellStyle name="强调文字颜色 4 10 2" xfId="8370"/>
    <cellStyle name="强调文字颜色 4 10 3" xfId="8372"/>
    <cellStyle name="强调文字颜色 4 10 4" xfId="3479"/>
    <cellStyle name="强调文字颜色 4 10 5" xfId="3484"/>
    <cellStyle name="强调文字颜色 4 10 6" xfId="3486"/>
    <cellStyle name="强调文字颜色 4 10 7" xfId="16331"/>
    <cellStyle name="强调文字颜色 4 10 8" xfId="16332"/>
    <cellStyle name="强调文字颜色 4 10 9" xfId="16333"/>
    <cellStyle name="强调文字颜色 4 11" xfId="16334"/>
    <cellStyle name="强调文字颜色 4 11 10" xfId="16335"/>
    <cellStyle name="强调文字颜色 4 11 11" xfId="16336"/>
    <cellStyle name="强调文字颜色 4 11 12" xfId="16337"/>
    <cellStyle name="强调文字颜色 4 11 13" xfId="16338"/>
    <cellStyle name="强调文字颜色 4 11 14" xfId="16339"/>
    <cellStyle name="强调文字颜色 4 11 15" xfId="16340"/>
    <cellStyle name="强调文字颜色 4 11 16" xfId="16341"/>
    <cellStyle name="强调文字颜色 4 11 2" xfId="16342"/>
    <cellStyle name="强调文字颜色 4 11 3" xfId="16343"/>
    <cellStyle name="强调文字颜色 4 11 4" xfId="16344"/>
    <cellStyle name="强调文字颜色 4 11 5" xfId="16345"/>
    <cellStyle name="强调文字颜色 4 11 6" xfId="16346"/>
    <cellStyle name="强调文字颜色 4 11 7" xfId="16347"/>
    <cellStyle name="强调文字颜色 4 11 8" xfId="16348"/>
    <cellStyle name="强调文字颜色 4 11 9" xfId="16349"/>
    <cellStyle name="强调文字颜色 4 12" xfId="16350"/>
    <cellStyle name="强调文字颜色 4 12 10" xfId="16351"/>
    <cellStyle name="强调文字颜色 4 12 11" xfId="16352"/>
    <cellStyle name="强调文字颜色 4 12 12" xfId="16353"/>
    <cellStyle name="强调文字颜色 4 12 13" xfId="16354"/>
    <cellStyle name="强调文字颜色 4 12 14" xfId="16355"/>
    <cellStyle name="强调文字颜色 4 12 15" xfId="16356"/>
    <cellStyle name="强调文字颜色 4 12 16" xfId="16357"/>
    <cellStyle name="强调文字颜色 4 12 2" xfId="16358"/>
    <cellStyle name="强调文字颜色 4 12 3" xfId="16359"/>
    <cellStyle name="强调文字颜色 4 12 4" xfId="16360"/>
    <cellStyle name="强调文字颜色 4 12 5" xfId="16361"/>
    <cellStyle name="强调文字颜色 4 12 6" xfId="16362"/>
    <cellStyle name="强调文字颜色 4 12 7" xfId="16363"/>
    <cellStyle name="强调文字颜色 4 12 8" xfId="16364"/>
    <cellStyle name="强调文字颜色 4 12 9" xfId="16365"/>
    <cellStyle name="强调文字颜色 4 13" xfId="16366"/>
    <cellStyle name="强调文字颜色 4 13 10" xfId="16367"/>
    <cellStyle name="强调文字颜色 4 13 11" xfId="16368"/>
    <cellStyle name="强调文字颜色 4 13 12" xfId="13357"/>
    <cellStyle name="强调文字颜色 4 13 13" xfId="16369"/>
    <cellStyle name="强调文字颜色 4 13 14" xfId="16370"/>
    <cellStyle name="强调文字颜色 4 13 15" xfId="16371"/>
    <cellStyle name="强调文字颜色 4 13 16" xfId="16372"/>
    <cellStyle name="强调文字颜色 4 13 2" xfId="16373"/>
    <cellStyle name="强调文字颜色 4 13 3" xfId="16374"/>
    <cellStyle name="强调文字颜色 4 13 4" xfId="16375"/>
    <cellStyle name="强调文字颜色 4 13 5" xfId="16376"/>
    <cellStyle name="强调文字颜色 4 13 6" xfId="16377"/>
    <cellStyle name="强调文字颜色 4 13 7" xfId="16378"/>
    <cellStyle name="强调文字颜色 4 13 8" xfId="16379"/>
    <cellStyle name="强调文字颜色 4 13 9" xfId="16380"/>
    <cellStyle name="强调文字颜色 4 14" xfId="16381"/>
    <cellStyle name="强调文字颜色 4 14 10" xfId="13615"/>
    <cellStyle name="强调文字颜色 4 14 11" xfId="13617"/>
    <cellStyle name="强调文字颜色 4 14 12" xfId="13619"/>
    <cellStyle name="强调文字颜色 4 14 13" xfId="13621"/>
    <cellStyle name="强调文字颜色 4 14 14" xfId="16382"/>
    <cellStyle name="强调文字颜色 4 14 15" xfId="16383"/>
    <cellStyle name="强调文字颜色 4 14 16" xfId="16384"/>
    <cellStyle name="强调文字颜色 4 14 2" xfId="16385"/>
    <cellStyle name="强调文字颜色 4 14 3" xfId="16386"/>
    <cellStyle name="强调文字颜色 4 14 4" xfId="16387"/>
    <cellStyle name="强调文字颜色 4 14 5" xfId="16388"/>
    <cellStyle name="强调文字颜色 4 14 6" xfId="16389"/>
    <cellStyle name="强调文字颜色 4 14 7" xfId="16390"/>
    <cellStyle name="强调文字颜色 4 14 8" xfId="16391"/>
    <cellStyle name="强调文字颜色 4 14 9" xfId="16392"/>
    <cellStyle name="强调文字颜色 4 15" xfId="16393"/>
    <cellStyle name="强调文字颜色 4 15 10" xfId="10705"/>
    <cellStyle name="强调文字颜色 4 15 11" xfId="10708"/>
    <cellStyle name="强调文字颜色 4 15 12" xfId="16395"/>
    <cellStyle name="强调文字颜色 4 15 13" xfId="16397"/>
    <cellStyle name="强调文字颜色 4 15 14" xfId="16399"/>
    <cellStyle name="强调文字颜色 4 15 15" xfId="16401"/>
    <cellStyle name="强调文字颜色 4 15 16" xfId="11621"/>
    <cellStyle name="强调文字颜色 4 15 2" xfId="8390"/>
    <cellStyle name="强调文字颜色 4 15 3" xfId="8394"/>
    <cellStyle name="强调文字颜色 4 15 4" xfId="10711"/>
    <cellStyle name="强调文字颜色 4 15 5" xfId="10714"/>
    <cellStyle name="强调文字颜色 4 15 6" xfId="10717"/>
    <cellStyle name="强调文字颜色 4 15 7" xfId="10720"/>
    <cellStyle name="强调文字颜色 4 15 8" xfId="10723"/>
    <cellStyle name="强调文字颜色 4 15 9" xfId="16403"/>
    <cellStyle name="强调文字颜色 4 16" xfId="16405"/>
    <cellStyle name="强调文字颜色 4 16 10" xfId="16407"/>
    <cellStyle name="强调文字颜色 4 16 11" xfId="3681"/>
    <cellStyle name="强调文字颜色 4 16 12" xfId="16409"/>
    <cellStyle name="强调文字颜色 4 16 13" xfId="16411"/>
    <cellStyle name="强调文字颜色 4 16 14" xfId="16413"/>
    <cellStyle name="强调文字颜色 4 16 15" xfId="16415"/>
    <cellStyle name="强调文字颜色 4 16 16" xfId="16417"/>
    <cellStyle name="强调文字颜色 4 16 2" xfId="16419"/>
    <cellStyle name="强调文字颜色 4 16 3" xfId="16421"/>
    <cellStyle name="强调文字颜色 4 16 4" xfId="16423"/>
    <cellStyle name="强调文字颜色 4 16 5" xfId="16425"/>
    <cellStyle name="强调文字颜色 4 16 6" xfId="16427"/>
    <cellStyle name="强调文字颜色 4 16 7" xfId="16429"/>
    <cellStyle name="强调文字颜色 4 16 8" xfId="16431"/>
    <cellStyle name="强调文字颜色 4 16 9" xfId="16433"/>
    <cellStyle name="强调文字颜色 4 17" xfId="16435"/>
    <cellStyle name="强调文字颜色 4 17 10" xfId="16437"/>
    <cellStyle name="强调文字颜色 4 17 11" xfId="16439"/>
    <cellStyle name="强调文字颜色 4 17 12" xfId="16441"/>
    <cellStyle name="强调文字颜色 4 17 13" xfId="16443"/>
    <cellStyle name="强调文字颜色 4 17 14" xfId="16445"/>
    <cellStyle name="强调文字颜色 4 17 15" xfId="16447"/>
    <cellStyle name="强调文字颜色 4 17 16" xfId="16449"/>
    <cellStyle name="强调文字颜色 4 17 2" xfId="16451"/>
    <cellStyle name="强调文字颜色 4 17 3" xfId="16453"/>
    <cellStyle name="强调文字颜色 4 17 4" xfId="16455"/>
    <cellStyle name="强调文字颜色 4 17 5" xfId="16457"/>
    <cellStyle name="强调文字颜色 4 17 6" xfId="16459"/>
    <cellStyle name="强调文字颜色 4 17 7" xfId="16461"/>
    <cellStyle name="强调文字颜色 4 17 8" xfId="16463"/>
    <cellStyle name="强调文字颜色 4 17 9" xfId="16465"/>
    <cellStyle name="强调文字颜色 4 18" xfId="16467"/>
    <cellStyle name="强调文字颜色 4 18 10" xfId="16469"/>
    <cellStyle name="强调文字颜色 4 18 11" xfId="16471"/>
    <cellStyle name="强调文字颜色 4 18 12" xfId="16473"/>
    <cellStyle name="强调文字颜色 4 18 13" xfId="16475"/>
    <cellStyle name="强调文字颜色 4 18 14" xfId="11146"/>
    <cellStyle name="强调文字颜色 4 18 15" xfId="11149"/>
    <cellStyle name="强调文字颜色 4 18 16" xfId="11152"/>
    <cellStyle name="强调文字颜色 4 18 2" xfId="16477"/>
    <cellStyle name="强调文字颜色 4 18 3" xfId="16479"/>
    <cellStyle name="强调文字颜色 4 18 4" xfId="16481"/>
    <cellStyle name="强调文字颜色 4 18 5" xfId="16483"/>
    <cellStyle name="强调文字颜色 4 18 6" xfId="16485"/>
    <cellStyle name="强调文字颜色 4 18 7" xfId="16487"/>
    <cellStyle name="强调文字颜色 4 18 8" xfId="16489"/>
    <cellStyle name="强调文字颜色 4 18 9" xfId="16491"/>
    <cellStyle name="强调文字颜色 4 19" xfId="16493"/>
    <cellStyle name="强调文字颜色 4 19 10" xfId="16495"/>
    <cellStyle name="强调文字颜色 4 19 11" xfId="16496"/>
    <cellStyle name="强调文字颜色 4 19 12" xfId="16497"/>
    <cellStyle name="强调文字颜色 4 19 13" xfId="4391"/>
    <cellStyle name="强调文字颜色 4 19 14" xfId="4394"/>
    <cellStyle name="强调文字颜色 4 19 15" xfId="4888"/>
    <cellStyle name="强调文字颜色 4 19 16" xfId="16498"/>
    <cellStyle name="强调文字颜色 4 19 2" xfId="16499"/>
    <cellStyle name="强调文字颜色 4 19 3" xfId="16500"/>
    <cellStyle name="强调文字颜色 4 19 4" xfId="16501"/>
    <cellStyle name="强调文字颜色 4 19 5" xfId="16502"/>
    <cellStyle name="强调文字颜色 4 19 6" xfId="16503"/>
    <cellStyle name="强调文字颜色 4 19 7" xfId="16504"/>
    <cellStyle name="强调文字颜色 4 19 8" xfId="16505"/>
    <cellStyle name="强调文字颜色 4 19 9" xfId="16506"/>
    <cellStyle name="强调文字颜色 4 2" xfId="16507"/>
    <cellStyle name="强调文字颜色 4 2 10" xfId="16508"/>
    <cellStyle name="强调文字颜色 4 2 11" xfId="16509"/>
    <cellStyle name="强调文字颜色 4 2 12" xfId="16510"/>
    <cellStyle name="强调文字颜色 4 2 13" xfId="16511"/>
    <cellStyle name="强调文字颜色 4 2 14" xfId="16512"/>
    <cellStyle name="强调文字颜色 4 2 15" xfId="16513"/>
    <cellStyle name="强调文字颜色 4 2 16" xfId="16514"/>
    <cellStyle name="强调文字颜色 4 2 17" xfId="16515"/>
    <cellStyle name="强调文字颜色 4 2 2" xfId="16516"/>
    <cellStyle name="强调文字颜色 4 2 2 10" xfId="16517"/>
    <cellStyle name="强调文字颜色 4 2 2 11" xfId="16518"/>
    <cellStyle name="强调文字颜色 4 2 2 12" xfId="16519"/>
    <cellStyle name="强调文字颜色 4 2 2 13" xfId="16520"/>
    <cellStyle name="强调文字颜色 4 2 2 14" xfId="5999"/>
    <cellStyle name="强调文字颜色 4 2 2 15" xfId="6010"/>
    <cellStyle name="强调文字颜色 4 2 2 16" xfId="6014"/>
    <cellStyle name="强调文字颜色 4 2 2 2" xfId="16521"/>
    <cellStyle name="强调文字颜色 4 2 2 3" xfId="16522"/>
    <cellStyle name="强调文字颜色 4 2 2 4" xfId="16523"/>
    <cellStyle name="强调文字颜色 4 2 2 5" xfId="16524"/>
    <cellStyle name="强调文字颜色 4 2 2 6" xfId="16525"/>
    <cellStyle name="强调文字颜色 4 2 2 7" xfId="16526"/>
    <cellStyle name="强调文字颜色 4 2 2 8" xfId="16527"/>
    <cellStyle name="强调文字颜色 4 2 2 9" xfId="16528"/>
    <cellStyle name="强调文字颜色 4 2 3" xfId="16529"/>
    <cellStyle name="强调文字颜色 4 2 4" xfId="16530"/>
    <cellStyle name="强调文字颜色 4 2 5" xfId="16531"/>
    <cellStyle name="强调文字颜色 4 2 6" xfId="16532"/>
    <cellStyle name="强调文字颜色 4 2 7" xfId="5112"/>
    <cellStyle name="强调文字颜色 4 2 8" xfId="5114"/>
    <cellStyle name="强调文字颜色 4 2 9" xfId="5116"/>
    <cellStyle name="强调文字颜色 4 20" xfId="16394"/>
    <cellStyle name="强调文字颜色 4 20 10" xfId="10706"/>
    <cellStyle name="强调文字颜色 4 20 11" xfId="10709"/>
    <cellStyle name="强调文字颜色 4 20 12" xfId="16396"/>
    <cellStyle name="强调文字颜色 4 20 13" xfId="16398"/>
    <cellStyle name="强调文字颜色 4 20 14" xfId="16400"/>
    <cellStyle name="强调文字颜色 4 20 15" xfId="16402"/>
    <cellStyle name="强调文字颜色 4 20 16" xfId="11622"/>
    <cellStyle name="强调文字颜色 4 20 2" xfId="8391"/>
    <cellStyle name="强调文字颜色 4 20 3" xfId="8395"/>
    <cellStyle name="强调文字颜色 4 20 4" xfId="10712"/>
    <cellStyle name="强调文字颜色 4 20 5" xfId="10715"/>
    <cellStyle name="强调文字颜色 4 20 6" xfId="10718"/>
    <cellStyle name="强调文字颜色 4 20 7" xfId="10721"/>
    <cellStyle name="强调文字颜色 4 20 8" xfId="10724"/>
    <cellStyle name="强调文字颜色 4 20 9" xfId="16404"/>
    <cellStyle name="强调文字颜色 4 21" xfId="16406"/>
    <cellStyle name="强调文字颜色 4 21 10" xfId="16408"/>
    <cellStyle name="强调文字颜色 4 21 11" xfId="3680"/>
    <cellStyle name="强调文字颜色 4 21 12" xfId="16410"/>
    <cellStyle name="强调文字颜色 4 21 13" xfId="16412"/>
    <cellStyle name="强调文字颜色 4 21 14" xfId="16414"/>
    <cellStyle name="强调文字颜色 4 21 15" xfId="16416"/>
    <cellStyle name="强调文字颜色 4 21 16" xfId="16418"/>
    <cellStyle name="强调文字颜色 4 21 2" xfId="16420"/>
    <cellStyle name="强调文字颜色 4 21 3" xfId="16422"/>
    <cellStyle name="强调文字颜色 4 21 4" xfId="16424"/>
    <cellStyle name="强调文字颜色 4 21 5" xfId="16426"/>
    <cellStyle name="强调文字颜色 4 21 6" xfId="16428"/>
    <cellStyle name="强调文字颜色 4 21 7" xfId="16430"/>
    <cellStyle name="强调文字颜色 4 21 8" xfId="16432"/>
    <cellStyle name="强调文字颜色 4 21 9" xfId="16434"/>
    <cellStyle name="强调文字颜色 4 22" xfId="16436"/>
    <cellStyle name="强调文字颜色 4 22 10" xfId="16438"/>
    <cellStyle name="强调文字颜色 4 22 11" xfId="16440"/>
    <cellStyle name="强调文字颜色 4 22 12" xfId="16442"/>
    <cellStyle name="强调文字颜色 4 22 13" xfId="16444"/>
    <cellStyle name="强调文字颜色 4 22 14" xfId="16446"/>
    <cellStyle name="强调文字颜色 4 22 15" xfId="16448"/>
    <cellStyle name="强调文字颜色 4 22 16" xfId="16450"/>
    <cellStyle name="强调文字颜色 4 22 2" xfId="16452"/>
    <cellStyle name="强调文字颜色 4 22 3" xfId="16454"/>
    <cellStyle name="强调文字颜色 4 22 4" xfId="16456"/>
    <cellStyle name="强调文字颜色 4 22 5" xfId="16458"/>
    <cellStyle name="强调文字颜色 4 22 6" xfId="16460"/>
    <cellStyle name="强调文字颜色 4 22 7" xfId="16462"/>
    <cellStyle name="强调文字颜色 4 22 8" xfId="16464"/>
    <cellStyle name="强调文字颜色 4 22 9" xfId="16466"/>
    <cellStyle name="强调文字颜色 4 23" xfId="16468"/>
    <cellStyle name="强调文字颜色 4 23 10" xfId="16470"/>
    <cellStyle name="强调文字颜色 4 23 11" xfId="16472"/>
    <cellStyle name="强调文字颜色 4 23 12" xfId="16474"/>
    <cellStyle name="强调文字颜色 4 23 13" xfId="16476"/>
    <cellStyle name="强调文字颜色 4 23 14" xfId="11147"/>
    <cellStyle name="强调文字颜色 4 23 15" xfId="11150"/>
    <cellStyle name="强调文字颜色 4 23 16" xfId="11153"/>
    <cellStyle name="强调文字颜色 4 23 2" xfId="16478"/>
    <cellStyle name="强调文字颜色 4 23 3" xfId="16480"/>
    <cellStyle name="强调文字颜色 4 23 4" xfId="16482"/>
    <cellStyle name="强调文字颜色 4 23 5" xfId="16484"/>
    <cellStyle name="强调文字颜色 4 23 6" xfId="16486"/>
    <cellStyle name="强调文字颜色 4 23 7" xfId="16488"/>
    <cellStyle name="强调文字颜色 4 23 8" xfId="16490"/>
    <cellStyle name="强调文字颜色 4 23 9" xfId="16492"/>
    <cellStyle name="强调文字颜色 4 24" xfId="16494"/>
    <cellStyle name="强调文字颜色 4 25" xfId="16533"/>
    <cellStyle name="强调文字颜色 4 26" xfId="16535"/>
    <cellStyle name="强调文字颜色 4 27" xfId="16537"/>
    <cellStyle name="强调文字颜色 4 28" xfId="16539"/>
    <cellStyle name="强调文字颜色 4 29" xfId="16541"/>
    <cellStyle name="强调文字颜色 4 3" xfId="16543"/>
    <cellStyle name="强调文字颜色 4 3 10" xfId="16544"/>
    <cellStyle name="强调文字颜色 4 3 11" xfId="16545"/>
    <cellStyle name="强调文字颜色 4 3 12" xfId="16546"/>
    <cellStyle name="强调文字颜色 4 3 13" xfId="16547"/>
    <cellStyle name="强调文字颜色 4 3 14" xfId="16548"/>
    <cellStyle name="强调文字颜色 4 3 15" xfId="16549"/>
    <cellStyle name="强调文字颜色 4 3 16" xfId="16550"/>
    <cellStyle name="强调文字颜色 4 3 2" xfId="16551"/>
    <cellStyle name="强调文字颜色 4 3 3" xfId="16552"/>
    <cellStyle name="强调文字颜色 4 3 4" xfId="3037"/>
    <cellStyle name="强调文字颜色 4 3 5" xfId="16553"/>
    <cellStyle name="强调文字颜色 4 3 6" xfId="16554"/>
    <cellStyle name="强调文字颜色 4 3 7" xfId="16555"/>
    <cellStyle name="强调文字颜色 4 3 8" xfId="16556"/>
    <cellStyle name="强调文字颜色 4 3 9" xfId="16557"/>
    <cellStyle name="强调文字颜色 4 30" xfId="16534"/>
    <cellStyle name="强调文字颜色 4 31" xfId="16536"/>
    <cellStyle name="强调文字颜色 4 32" xfId="16538"/>
    <cellStyle name="强调文字颜色 4 33" xfId="16540"/>
    <cellStyle name="强调文字颜色 4 34" xfId="16542"/>
    <cellStyle name="强调文字颜色 4 35" xfId="16558"/>
    <cellStyle name="强调文字颜色 4 36" xfId="16559"/>
    <cellStyle name="强调文字颜色 4 37" xfId="373"/>
    <cellStyle name="强调文字颜色 4 4" xfId="16560"/>
    <cellStyle name="强调文字颜色 4 4 10" xfId="16561"/>
    <cellStyle name="强调文字颜色 4 4 11" xfId="16562"/>
    <cellStyle name="强调文字颜色 4 4 12" xfId="16563"/>
    <cellStyle name="强调文字颜色 4 4 13" xfId="16564"/>
    <cellStyle name="强调文字颜色 4 4 14" xfId="8311"/>
    <cellStyle name="强调文字颜色 4 4 15" xfId="8313"/>
    <cellStyle name="强调文字颜色 4 4 16" xfId="8315"/>
    <cellStyle name="强调文字颜色 4 4 2" xfId="16565"/>
    <cellStyle name="强调文字颜色 4 4 3" xfId="16566"/>
    <cellStyle name="强调文字颜色 4 4 4" xfId="16567"/>
    <cellStyle name="强调文字颜色 4 4 5" xfId="16568"/>
    <cellStyle name="强调文字颜色 4 4 6" xfId="16569"/>
    <cellStyle name="强调文字颜色 4 4 7" xfId="16570"/>
    <cellStyle name="强调文字颜色 4 4 8" xfId="16571"/>
    <cellStyle name="强调文字颜色 4 4 9" xfId="16572"/>
    <cellStyle name="强调文字颜色 4 5" xfId="16573"/>
    <cellStyle name="强调文字颜色 4 5 10" xfId="16574"/>
    <cellStyle name="强调文字颜色 4 5 11" xfId="555"/>
    <cellStyle name="强调文字颜色 4 5 12" xfId="568"/>
    <cellStyle name="强调文字颜色 4 5 13" xfId="574"/>
    <cellStyle name="强调文字颜色 4 5 14" xfId="16575"/>
    <cellStyle name="强调文字颜色 4 5 15" xfId="16576"/>
    <cellStyle name="强调文字颜色 4 5 16" xfId="16577"/>
    <cellStyle name="强调文字颜色 4 5 2" xfId="16578"/>
    <cellStyle name="强调文字颜色 4 5 3" xfId="16579"/>
    <cellStyle name="强调文字颜色 4 5 4" xfId="16580"/>
    <cellStyle name="强调文字颜色 4 5 5" xfId="16581"/>
    <cellStyle name="强调文字颜色 4 5 6" xfId="16582"/>
    <cellStyle name="强调文字颜色 4 5 7" xfId="16583"/>
    <cellStyle name="强调文字颜色 4 5 8" xfId="5250"/>
    <cellStyle name="强调文字颜色 4 5 9" xfId="16584"/>
    <cellStyle name="强调文字颜色 4 6" xfId="16585"/>
    <cellStyle name="强调文字颜色 4 6 10" xfId="16586"/>
    <cellStyle name="强调文字颜色 4 6 11" xfId="16587"/>
    <cellStyle name="强调文字颜色 4 6 12" xfId="16588"/>
    <cellStyle name="强调文字颜色 4 6 13" xfId="16589"/>
    <cellStyle name="强调文字颜色 4 6 14" xfId="16590"/>
    <cellStyle name="强调文字颜色 4 6 15" xfId="16591"/>
    <cellStyle name="强调文字颜色 4 6 16" xfId="16592"/>
    <cellStyle name="强调文字颜色 4 6 2" xfId="3960"/>
    <cellStyle name="强调文字颜色 4 6 3" xfId="3965"/>
    <cellStyle name="强调文字颜色 4 6 4" xfId="16593"/>
    <cellStyle name="强调文字颜色 4 6 5" xfId="16594"/>
    <cellStyle name="强调文字颜色 4 6 6" xfId="16595"/>
    <cellStyle name="强调文字颜色 4 6 7" xfId="16596"/>
    <cellStyle name="强调文字颜色 4 6 8" xfId="16597"/>
    <cellStyle name="强调文字颜色 4 6 9" xfId="16598"/>
    <cellStyle name="强调文字颜色 4 7" xfId="16599"/>
    <cellStyle name="强调文字颜色 4 7 10" xfId="2342"/>
    <cellStyle name="强调文字颜色 4 7 11" xfId="2347"/>
    <cellStyle name="强调文字颜色 4 7 12" xfId="2352"/>
    <cellStyle name="强调文字颜色 4 7 13" xfId="16600"/>
    <cellStyle name="强调文字颜色 4 7 14" xfId="16601"/>
    <cellStyle name="强调文字颜色 4 7 15" xfId="16602"/>
    <cellStyle name="强调文字颜色 4 7 16" xfId="16603"/>
    <cellStyle name="强调文字颜色 4 7 2" xfId="1654"/>
    <cellStyle name="强调文字颜色 4 7 3" xfId="1660"/>
    <cellStyle name="强调文字颜色 4 7 4" xfId="13835"/>
    <cellStyle name="强调文字颜色 4 7 5" xfId="16604"/>
    <cellStyle name="强调文字颜色 4 7 6" xfId="16605"/>
    <cellStyle name="强调文字颜色 4 7 7" xfId="16606"/>
    <cellStyle name="强调文字颜色 4 7 8" xfId="16607"/>
    <cellStyle name="强调文字颜色 4 7 9" xfId="16608"/>
    <cellStyle name="强调文字颜色 4 8" xfId="16609"/>
    <cellStyle name="强调文字颜色 4 8 10" xfId="2437"/>
    <cellStyle name="强调文字颜色 4 8 11" xfId="2445"/>
    <cellStyle name="强调文字颜色 4 8 12" xfId="2453"/>
    <cellStyle name="强调文字颜色 4 8 13" xfId="16610"/>
    <cellStyle name="强调文字颜色 4 8 14" xfId="16611"/>
    <cellStyle name="强调文字颜色 4 8 15" xfId="16612"/>
    <cellStyle name="强调文字颜色 4 8 16" xfId="16613"/>
    <cellStyle name="强调文字颜色 4 8 2" xfId="1710"/>
    <cellStyle name="强调文字颜色 4 8 3" xfId="1715"/>
    <cellStyle name="强调文字颜色 4 8 4" xfId="5370"/>
    <cellStyle name="强调文字颜色 4 8 5" xfId="16614"/>
    <cellStyle name="强调文字颜色 4 8 6" xfId="16615"/>
    <cellStyle name="强调文字颜色 4 8 7" xfId="16616"/>
    <cellStyle name="强调文字颜色 4 8 8" xfId="16617"/>
    <cellStyle name="强调文字颜色 4 8 9" xfId="16618"/>
    <cellStyle name="强调文字颜色 4 9" xfId="16619"/>
    <cellStyle name="强调文字颜色 4 9 10" xfId="16620"/>
    <cellStyle name="强调文字颜色 4 9 11" xfId="16621"/>
    <cellStyle name="强调文字颜色 4 9 12" xfId="16622"/>
    <cellStyle name="强调文字颜色 4 9 13" xfId="11689"/>
    <cellStyle name="强调文字颜色 4 9 14" xfId="11691"/>
    <cellStyle name="强调文字颜色 4 9 15" xfId="11693"/>
    <cellStyle name="强调文字颜色 4 9 16" xfId="11695"/>
    <cellStyle name="强调文字颜色 4 9 2" xfId="1733"/>
    <cellStyle name="强调文字颜色 4 9 3" xfId="1736"/>
    <cellStyle name="强调文字颜色 4 9 4" xfId="16623"/>
    <cellStyle name="强调文字颜色 4 9 5" xfId="16624"/>
    <cellStyle name="强调文字颜色 4 9 6" xfId="16625"/>
    <cellStyle name="强调文字颜色 4 9 7" xfId="16626"/>
    <cellStyle name="强调文字颜色 4 9 8" xfId="16627"/>
    <cellStyle name="强调文字颜色 4 9 9" xfId="16628"/>
    <cellStyle name="强调文字颜色 5 10" xfId="16629"/>
    <cellStyle name="强调文字颜色 5 10 10" xfId="2388"/>
    <cellStyle name="强调文字颜色 5 10 11" xfId="16630"/>
    <cellStyle name="强调文字颜色 5 10 12" xfId="16631"/>
    <cellStyle name="强调文字颜色 5 10 13" xfId="16632"/>
    <cellStyle name="强调文字颜色 5 10 14" xfId="16633"/>
    <cellStyle name="强调文字颜色 5 10 15" xfId="16634"/>
    <cellStyle name="强调文字颜色 5 10 16" xfId="16635"/>
    <cellStyle name="强调文字颜色 5 10 2" xfId="16636"/>
    <cellStyle name="强调文字颜色 5 10 3" xfId="16637"/>
    <cellStyle name="强调文字颜色 5 10 4" xfId="3721"/>
    <cellStyle name="强调文字颜色 5 10 5" xfId="3723"/>
    <cellStyle name="强调文字颜色 5 10 6" xfId="3725"/>
    <cellStyle name="强调文字颜色 5 10 7" xfId="3727"/>
    <cellStyle name="强调文字颜色 5 10 8" xfId="3729"/>
    <cellStyle name="强调文字颜色 5 10 9" xfId="16638"/>
    <cellStyle name="强调文字颜色 5 11" xfId="16639"/>
    <cellStyle name="强调文字颜色 5 11 10" xfId="16640"/>
    <cellStyle name="强调文字颜色 5 11 11" xfId="16641"/>
    <cellStyle name="强调文字颜色 5 11 12" xfId="16642"/>
    <cellStyle name="强调文字颜色 5 11 13" xfId="16643"/>
    <cellStyle name="强调文字颜色 5 11 14" xfId="2049"/>
    <cellStyle name="强调文字颜色 5 11 15" xfId="376"/>
    <cellStyle name="强调文字颜色 5 11 16" xfId="4773"/>
    <cellStyle name="强调文字颜色 5 11 2" xfId="11580"/>
    <cellStyle name="强调文字颜色 5 11 3" xfId="11582"/>
    <cellStyle name="强调文字颜色 5 11 4" xfId="3732"/>
    <cellStyle name="强调文字颜色 5 11 5" xfId="3736"/>
    <cellStyle name="强调文字颜色 5 11 6" xfId="3740"/>
    <cellStyle name="强调文字颜色 5 11 7" xfId="3746"/>
    <cellStyle name="强调文字颜色 5 11 8" xfId="3750"/>
    <cellStyle name="强调文字颜色 5 11 9" xfId="16644"/>
    <cellStyle name="强调文字颜色 5 12" xfId="16645"/>
    <cellStyle name="强调文字颜色 5 12 10" xfId="16646"/>
    <cellStyle name="强调文字颜色 5 12 11" xfId="16647"/>
    <cellStyle name="强调文字颜色 5 12 12" xfId="16648"/>
    <cellStyle name="强调文字颜色 5 12 13" xfId="16649"/>
    <cellStyle name="强调文字颜色 5 12 14" xfId="16650"/>
    <cellStyle name="强调文字颜色 5 12 15" xfId="16651"/>
    <cellStyle name="强调文字颜色 5 12 16" xfId="16652"/>
    <cellStyle name="强调文字颜色 5 12 2" xfId="16653"/>
    <cellStyle name="强调文字颜色 5 12 3" xfId="16654"/>
    <cellStyle name="强调文字颜色 5 12 4" xfId="3756"/>
    <cellStyle name="强调文字颜色 5 12 5" xfId="3758"/>
    <cellStyle name="强调文字颜色 5 12 6" xfId="3760"/>
    <cellStyle name="强调文字颜色 5 12 7" xfId="3664"/>
    <cellStyle name="强调文字颜色 5 12 8" xfId="3667"/>
    <cellStyle name="强调文字颜色 5 12 9" xfId="3671"/>
    <cellStyle name="强调文字颜色 5 13" xfId="16655"/>
    <cellStyle name="强调文字颜色 5 13 10" xfId="8766"/>
    <cellStyle name="强调文字颜色 5 13 11" xfId="8768"/>
    <cellStyle name="强调文字颜色 5 13 12" xfId="16656"/>
    <cellStyle name="强调文字颜色 5 13 13" xfId="16657"/>
    <cellStyle name="强调文字颜色 5 13 14" xfId="16658"/>
    <cellStyle name="强调文字颜色 5 13 15" xfId="16659"/>
    <cellStyle name="强调文字颜色 5 13 16" xfId="16660"/>
    <cellStyle name="强调文字颜色 5 13 2" xfId="16661"/>
    <cellStyle name="强调文字颜色 5 13 3" xfId="16663"/>
    <cellStyle name="强调文字颜色 5 13 4" xfId="16665"/>
    <cellStyle name="强调文字颜色 5 13 5" xfId="11984"/>
    <cellStyle name="强调文字颜色 5 13 6" xfId="16667"/>
    <cellStyle name="强调文字颜色 5 13 7" xfId="16669"/>
    <cellStyle name="强调文字颜色 5 13 8" xfId="16670"/>
    <cellStyle name="强调文字颜色 5 13 9" xfId="16671"/>
    <cellStyle name="强调文字颜色 5 14" xfId="16672"/>
    <cellStyle name="强调文字颜色 5 14 10" xfId="8859"/>
    <cellStyle name="强调文字颜色 5 14 11" xfId="8861"/>
    <cellStyle name="强调文字颜色 5 14 12" xfId="16673"/>
    <cellStyle name="强调文字颜色 5 14 13" xfId="16674"/>
    <cellStyle name="强调文字颜色 5 14 14" xfId="16675"/>
    <cellStyle name="强调文字颜色 5 14 15" xfId="16676"/>
    <cellStyle name="强调文字颜色 5 14 16" xfId="16677"/>
    <cellStyle name="强调文字颜色 5 14 2" xfId="16678"/>
    <cellStyle name="强调文字颜色 5 14 3" xfId="16679"/>
    <cellStyle name="强调文字颜色 5 14 4" xfId="16680"/>
    <cellStyle name="强调文字颜色 5 14 5" xfId="16681"/>
    <cellStyle name="强调文字颜色 5 14 6" xfId="16682"/>
    <cellStyle name="强调文字颜色 5 14 7" xfId="16683"/>
    <cellStyle name="强调文字颜色 5 14 8" xfId="16684"/>
    <cellStyle name="强调文字颜色 5 14 9" xfId="16685"/>
    <cellStyle name="强调文字颜色 5 15" xfId="16686"/>
    <cellStyle name="强调文字颜色 5 15 10" xfId="16688"/>
    <cellStyle name="强调文字颜色 5 15 11" xfId="16690"/>
    <cellStyle name="强调文字颜色 5 15 12" xfId="16692"/>
    <cellStyle name="强调文字颜色 5 15 13" xfId="16694"/>
    <cellStyle name="强调文字颜色 5 15 14" xfId="16696"/>
    <cellStyle name="强调文字颜色 5 15 15" xfId="16698"/>
    <cellStyle name="强调文字颜色 5 15 16" xfId="16700"/>
    <cellStyle name="强调文字颜色 5 15 2" xfId="16702"/>
    <cellStyle name="强调文字颜色 5 15 3" xfId="16704"/>
    <cellStyle name="强调文字颜色 5 15 4" xfId="16706"/>
    <cellStyle name="强调文字颜色 5 15 5" xfId="16708"/>
    <cellStyle name="强调文字颜色 5 15 6" xfId="16710"/>
    <cellStyle name="强调文字颜色 5 15 7" xfId="16712"/>
    <cellStyle name="强调文字颜色 5 15 8" xfId="16714"/>
    <cellStyle name="强调文字颜色 5 15 9" xfId="5104"/>
    <cellStyle name="强调文字颜色 5 16" xfId="16716"/>
    <cellStyle name="强调文字颜色 5 16 10" xfId="16718"/>
    <cellStyle name="强调文字颜色 5 16 11" xfId="16720"/>
    <cellStyle name="强调文字颜色 5 16 12" xfId="16722"/>
    <cellStyle name="强调文字颜色 5 16 13" xfId="16724"/>
    <cellStyle name="强调文字颜色 5 16 14" xfId="16726"/>
    <cellStyle name="强调文字颜色 5 16 15" xfId="16728"/>
    <cellStyle name="强调文字颜色 5 16 16" xfId="16730"/>
    <cellStyle name="强调文字颜色 5 16 2" xfId="16732"/>
    <cellStyle name="强调文字颜色 5 16 3" xfId="16734"/>
    <cellStyle name="强调文字颜色 5 16 4" xfId="16736"/>
    <cellStyle name="强调文字颜色 5 16 5" xfId="16738"/>
    <cellStyle name="强调文字颜色 5 16 6" xfId="16740"/>
    <cellStyle name="强调文字颜色 5 16 7" xfId="16742"/>
    <cellStyle name="强调文字颜色 5 16 8" xfId="16744"/>
    <cellStyle name="强调文字颜色 5 16 9" xfId="16746"/>
    <cellStyle name="强调文字颜色 5 17" xfId="16748"/>
    <cellStyle name="强调文字颜色 5 17 10" xfId="16750"/>
    <cellStyle name="强调文字颜色 5 17 11" xfId="16752"/>
    <cellStyle name="强调文字颜色 5 17 12" xfId="16754"/>
    <cellStyle name="强调文字颜色 5 17 13" xfId="16756"/>
    <cellStyle name="强调文字颜色 5 17 14" xfId="16758"/>
    <cellStyle name="强调文字颜色 5 17 15" xfId="16760"/>
    <cellStyle name="强调文字颜色 5 17 16" xfId="16762"/>
    <cellStyle name="强调文字颜色 5 17 2" xfId="16764"/>
    <cellStyle name="强调文字颜色 5 17 3" xfId="16767"/>
    <cellStyle name="强调文字颜色 5 17 4" xfId="14921"/>
    <cellStyle name="强调文字颜色 5 17 5" xfId="14924"/>
    <cellStyle name="强调文字颜色 5 17 6" xfId="14927"/>
    <cellStyle name="强调文字颜色 5 17 7" xfId="14930"/>
    <cellStyle name="强调文字颜色 5 17 8" xfId="14933"/>
    <cellStyle name="强调文字颜色 5 17 9" xfId="14936"/>
    <cellStyle name="强调文字颜色 5 18" xfId="16770"/>
    <cellStyle name="强调文字颜色 5 18 10" xfId="16772"/>
    <cellStyle name="强调文字颜色 5 18 11" xfId="16774"/>
    <cellStyle name="强调文字颜色 5 18 12" xfId="16776"/>
    <cellStyle name="强调文字颜色 5 18 13" xfId="16778"/>
    <cellStyle name="强调文字颜色 5 18 14" xfId="16780"/>
    <cellStyle name="强调文字颜色 5 18 15" xfId="16782"/>
    <cellStyle name="强调文字颜色 5 18 16" xfId="16784"/>
    <cellStyle name="强调文字颜色 5 18 2" xfId="3391"/>
    <cellStyle name="强调文字颜色 5 18 3" xfId="16786"/>
    <cellStyle name="强调文字颜色 5 18 4" xfId="14949"/>
    <cellStyle name="强调文字颜色 5 18 5" xfId="14953"/>
    <cellStyle name="强调文字颜色 5 18 6" xfId="14957"/>
    <cellStyle name="强调文字颜色 5 18 7" xfId="2841"/>
    <cellStyle name="强调文字颜色 5 18 8" xfId="14961"/>
    <cellStyle name="强调文字颜色 5 18 9" xfId="14964"/>
    <cellStyle name="强调文字颜色 5 19" xfId="16789"/>
    <cellStyle name="强调文字颜色 5 19 10" xfId="16791"/>
    <cellStyle name="强调文字颜色 5 19 11" xfId="16792"/>
    <cellStyle name="强调文字颜色 5 19 12" xfId="16793"/>
    <cellStyle name="强调文字颜色 5 19 13" xfId="16794"/>
    <cellStyle name="强调文字颜色 5 19 14" xfId="16795"/>
    <cellStyle name="强调文字颜色 5 19 15" xfId="16796"/>
    <cellStyle name="强调文字颜色 5 19 16" xfId="16797"/>
    <cellStyle name="强调文字颜色 5 19 2" xfId="16798"/>
    <cellStyle name="强调文字颜色 5 19 3" xfId="16799"/>
    <cellStyle name="强调文字颜色 5 19 4" xfId="14975"/>
    <cellStyle name="强调文字颜色 5 19 5" xfId="2846"/>
    <cellStyle name="强调文字颜色 5 19 6" xfId="14977"/>
    <cellStyle name="强调文字颜色 5 19 7" xfId="14979"/>
    <cellStyle name="强调文字颜色 5 19 8" xfId="14981"/>
    <cellStyle name="强调文字颜色 5 19 9" xfId="14983"/>
    <cellStyle name="强调文字颜色 5 2" xfId="4706"/>
    <cellStyle name="强调文字颜色 5 2 10" xfId="16800"/>
    <cellStyle name="强调文字颜色 5 2 11" xfId="16801"/>
    <cellStyle name="强调文字颜色 5 2 12" xfId="5294"/>
    <cellStyle name="强调文字颜色 5 2 13" xfId="5296"/>
    <cellStyle name="强调文字颜色 5 2 14" xfId="5298"/>
    <cellStyle name="强调文字颜色 5 2 15" xfId="16802"/>
    <cellStyle name="强调文字颜色 5 2 16" xfId="16803"/>
    <cellStyle name="强调文字颜色 5 2 17" xfId="16804"/>
    <cellStyle name="强调文字颜色 5 2 2" xfId="13910"/>
    <cellStyle name="强调文字颜色 5 2 2 10" xfId="16805"/>
    <cellStyle name="强调文字颜色 5 2 2 11" xfId="16806"/>
    <cellStyle name="强调文字颜色 5 2 2 12" xfId="5959"/>
    <cellStyle name="强调文字颜色 5 2 2 13" xfId="5961"/>
    <cellStyle name="强调文字颜色 5 2 2 14" xfId="5963"/>
    <cellStyle name="强调文字颜色 5 2 2 15" xfId="16807"/>
    <cellStyle name="强调文字颜色 5 2 2 16" xfId="16808"/>
    <cellStyle name="强调文字颜色 5 2 2 2" xfId="16809"/>
    <cellStyle name="强调文字颜色 5 2 2 3" xfId="16810"/>
    <cellStyle name="强调文字颜色 5 2 2 4" xfId="16811"/>
    <cellStyle name="强调文字颜色 5 2 2 5" xfId="16812"/>
    <cellStyle name="强调文字颜色 5 2 2 6" xfId="16813"/>
    <cellStyle name="强调文字颜色 5 2 2 7" xfId="16814"/>
    <cellStyle name="强调文字颜色 5 2 2 8" xfId="16815"/>
    <cellStyle name="强调文字颜色 5 2 2 9" xfId="16816"/>
    <cellStyle name="强调文字颜色 5 2 3" xfId="13912"/>
    <cellStyle name="强调文字颜色 5 2 4" xfId="16817"/>
    <cellStyle name="强调文字颜色 5 2 5" xfId="16818"/>
    <cellStyle name="强调文字颜色 5 2 6" xfId="16820"/>
    <cellStyle name="强调文字颜色 5 2 7" xfId="10834"/>
    <cellStyle name="强调文字颜色 5 2 8" xfId="16822"/>
    <cellStyle name="强调文字颜色 5 2 9" xfId="10157"/>
    <cellStyle name="强调文字颜色 5 20" xfId="16687"/>
    <cellStyle name="强调文字颜色 5 20 10" xfId="16689"/>
    <cellStyle name="强调文字颜色 5 20 11" xfId="16691"/>
    <cellStyle name="强调文字颜色 5 20 12" xfId="16693"/>
    <cellStyle name="强调文字颜色 5 20 13" xfId="16695"/>
    <cellStyle name="强调文字颜色 5 20 14" xfId="16697"/>
    <cellStyle name="强调文字颜色 5 20 15" xfId="16699"/>
    <cellStyle name="强调文字颜色 5 20 16" xfId="16701"/>
    <cellStyle name="强调文字颜色 5 20 2" xfId="16703"/>
    <cellStyle name="强调文字颜色 5 20 3" xfId="16705"/>
    <cellStyle name="强调文字颜色 5 20 4" xfId="16707"/>
    <cellStyle name="强调文字颜色 5 20 5" xfId="16709"/>
    <cellStyle name="强调文字颜色 5 20 6" xfId="16711"/>
    <cellStyle name="强调文字颜色 5 20 7" xfId="16713"/>
    <cellStyle name="强调文字颜色 5 20 8" xfId="16715"/>
    <cellStyle name="强调文字颜色 5 20 9" xfId="5105"/>
    <cellStyle name="强调文字颜色 5 21" xfId="16717"/>
    <cellStyle name="强调文字颜色 5 21 10" xfId="16719"/>
    <cellStyle name="强调文字颜色 5 21 11" xfId="16721"/>
    <cellStyle name="强调文字颜色 5 21 12" xfId="16723"/>
    <cellStyle name="强调文字颜色 5 21 13" xfId="16725"/>
    <cellStyle name="强调文字颜色 5 21 14" xfId="16727"/>
    <cellStyle name="强调文字颜色 5 21 15" xfId="16729"/>
    <cellStyle name="强调文字颜色 5 21 16" xfId="16731"/>
    <cellStyle name="强调文字颜色 5 21 2" xfId="16733"/>
    <cellStyle name="强调文字颜色 5 21 3" xfId="16735"/>
    <cellStyle name="强调文字颜色 5 21 4" xfId="16737"/>
    <cellStyle name="强调文字颜色 5 21 5" xfId="16739"/>
    <cellStyle name="强调文字颜色 5 21 6" xfId="16741"/>
    <cellStyle name="强调文字颜色 5 21 7" xfId="16743"/>
    <cellStyle name="强调文字颜色 5 21 8" xfId="16745"/>
    <cellStyle name="强调文字颜色 5 21 9" xfId="16747"/>
    <cellStyle name="强调文字颜色 5 22" xfId="16749"/>
    <cellStyle name="强调文字颜色 5 22 10" xfId="16751"/>
    <cellStyle name="强调文字颜色 5 22 11" xfId="16753"/>
    <cellStyle name="强调文字颜色 5 22 12" xfId="16755"/>
    <cellStyle name="强调文字颜色 5 22 13" xfId="16757"/>
    <cellStyle name="强调文字颜色 5 22 14" xfId="16759"/>
    <cellStyle name="强调文字颜色 5 22 15" xfId="16761"/>
    <cellStyle name="强调文字颜色 5 22 16" xfId="16763"/>
    <cellStyle name="强调文字颜色 5 22 2" xfId="16765"/>
    <cellStyle name="强调文字颜色 5 22 3" xfId="16768"/>
    <cellStyle name="强调文字颜色 5 22 4" xfId="14922"/>
    <cellStyle name="强调文字颜色 5 22 5" xfId="14925"/>
    <cellStyle name="强调文字颜色 5 22 6" xfId="14928"/>
    <cellStyle name="强调文字颜色 5 22 7" xfId="14931"/>
    <cellStyle name="强调文字颜色 5 22 8" xfId="14934"/>
    <cellStyle name="强调文字颜色 5 22 9" xfId="14937"/>
    <cellStyle name="强调文字颜色 5 23" xfId="16771"/>
    <cellStyle name="强调文字颜色 5 23 10" xfId="16773"/>
    <cellStyle name="强调文字颜色 5 23 11" xfId="16775"/>
    <cellStyle name="强调文字颜色 5 23 12" xfId="16777"/>
    <cellStyle name="强调文字颜色 5 23 13" xfId="16779"/>
    <cellStyle name="强调文字颜色 5 23 14" xfId="16781"/>
    <cellStyle name="强调文字颜色 5 23 15" xfId="16783"/>
    <cellStyle name="强调文字颜色 5 23 16" xfId="16785"/>
    <cellStyle name="强调文字颜色 5 23 2" xfId="3390"/>
    <cellStyle name="强调文字颜色 5 23 3" xfId="16787"/>
    <cellStyle name="强调文字颜色 5 23 4" xfId="14950"/>
    <cellStyle name="强调文字颜色 5 23 5" xfId="14954"/>
    <cellStyle name="强调文字颜色 5 23 6" xfId="14958"/>
    <cellStyle name="强调文字颜色 5 23 7" xfId="2840"/>
    <cellStyle name="强调文字颜色 5 23 8" xfId="14962"/>
    <cellStyle name="强调文字颜色 5 23 9" xfId="14965"/>
    <cellStyle name="强调文字颜色 5 24" xfId="16790"/>
    <cellStyle name="强调文字颜色 5 25" xfId="16824"/>
    <cellStyle name="强调文字颜色 5 26" xfId="16826"/>
    <cellStyle name="强调文字颜色 5 27" xfId="16828"/>
    <cellStyle name="强调文字颜色 5 28" xfId="16830"/>
    <cellStyle name="强调文字颜色 5 29" xfId="16832"/>
    <cellStyle name="强调文字颜色 5 3" xfId="4708"/>
    <cellStyle name="强调文字颜色 5 3 10" xfId="16834"/>
    <cellStyle name="强调文字颜色 5 3 11" xfId="16835"/>
    <cellStyle name="强调文字颜色 5 3 12" xfId="16836"/>
    <cellStyle name="强调文字颜色 5 3 13" xfId="16837"/>
    <cellStyle name="强调文字颜色 5 3 14" xfId="16838"/>
    <cellStyle name="强调文字颜色 5 3 15" xfId="16839"/>
    <cellStyle name="强调文字颜色 5 3 16" xfId="16840"/>
    <cellStyle name="强调文字颜色 5 3 2" xfId="16841"/>
    <cellStyle name="强调文字颜色 5 3 3" xfId="16842"/>
    <cellStyle name="强调文字颜色 5 3 4" xfId="16843"/>
    <cellStyle name="强调文字颜色 5 3 5" xfId="16844"/>
    <cellStyle name="强调文字颜色 5 3 6" xfId="16846"/>
    <cellStyle name="强调文字颜色 5 3 7" xfId="16848"/>
    <cellStyle name="强调文字颜色 5 3 8" xfId="16850"/>
    <cellStyle name="强调文字颜色 5 3 9" xfId="16852"/>
    <cellStyle name="强调文字颜色 5 30" xfId="16825"/>
    <cellStyle name="强调文字颜色 5 31" xfId="16827"/>
    <cellStyle name="强调文字颜色 5 32" xfId="16829"/>
    <cellStyle name="强调文字颜色 5 33" xfId="16831"/>
    <cellStyle name="强调文字颜色 5 34" xfId="16833"/>
    <cellStyle name="强调文字颜色 5 35" xfId="16854"/>
    <cellStyle name="强调文字颜色 5 36" xfId="16855"/>
    <cellStyle name="强调文字颜色 5 37" xfId="16856"/>
    <cellStyle name="强调文字颜色 5 4" xfId="4711"/>
    <cellStyle name="强调文字颜色 5 4 10" xfId="16857"/>
    <cellStyle name="强调文字颜色 5 4 11" xfId="16858"/>
    <cellStyle name="强调文字颜色 5 4 12" xfId="16859"/>
    <cellStyle name="强调文字颜色 5 4 13" xfId="16860"/>
    <cellStyle name="强调文字颜色 5 4 14" xfId="16861"/>
    <cellStyle name="强调文字颜色 5 4 15" xfId="16862"/>
    <cellStyle name="强调文字颜色 5 4 16" xfId="16863"/>
    <cellStyle name="强调文字颜色 5 4 2" xfId="16864"/>
    <cellStyle name="强调文字颜色 5 4 3" xfId="16865"/>
    <cellStyle name="强调文字颜色 5 4 4" xfId="16866"/>
    <cellStyle name="强调文字颜色 5 4 5" xfId="16867"/>
    <cellStyle name="强调文字颜色 5 4 6" xfId="16869"/>
    <cellStyle name="强调文字颜色 5 4 7" xfId="16871"/>
    <cellStyle name="强调文字颜色 5 4 8" xfId="16873"/>
    <cellStyle name="强调文字颜色 5 4 9" xfId="16875"/>
    <cellStyle name="强调文字颜色 5 5" xfId="16877"/>
    <cellStyle name="强调文字颜色 5 5 10" xfId="14939"/>
    <cellStyle name="强调文字颜色 5 5 11" xfId="14941"/>
    <cellStyle name="强调文字颜色 5 5 12" xfId="16878"/>
    <cellStyle name="强调文字颜色 5 5 13" xfId="16879"/>
    <cellStyle name="强调文字颜色 5 5 14" xfId="16880"/>
    <cellStyle name="强调文字颜色 5 5 15" xfId="16881"/>
    <cellStyle name="强调文字颜色 5 5 16" xfId="16882"/>
    <cellStyle name="强调文字颜色 5 5 2" xfId="16883"/>
    <cellStyle name="强调文字颜色 5 5 3" xfId="16885"/>
    <cellStyle name="强调文字颜色 5 5 4" xfId="16887"/>
    <cellStyle name="强调文字颜色 5 5 5" xfId="16889"/>
    <cellStyle name="强调文字颜色 5 5 6" xfId="16892"/>
    <cellStyle name="强调文字颜色 5 5 7" xfId="16895"/>
    <cellStyle name="强调文字颜色 5 5 8" xfId="16898"/>
    <cellStyle name="强调文字颜色 5 5 9" xfId="16900"/>
    <cellStyle name="强调文字颜色 5 6" xfId="16902"/>
    <cellStyle name="强调文字颜色 5 6 10" xfId="1501"/>
    <cellStyle name="强调文字颜色 5 6 11" xfId="15033"/>
    <cellStyle name="强调文字颜色 5 6 12" xfId="16903"/>
    <cellStyle name="强调文字颜色 5 6 13" xfId="16904"/>
    <cellStyle name="强调文字颜色 5 6 14" xfId="16905"/>
    <cellStyle name="强调文字颜色 5 6 15" xfId="16906"/>
    <cellStyle name="强调文字颜色 5 6 16" xfId="16907"/>
    <cellStyle name="强调文字颜色 5 6 2" xfId="16908"/>
    <cellStyle name="强调文字颜色 5 6 3" xfId="16910"/>
    <cellStyle name="强调文字颜色 5 6 4" xfId="16912"/>
    <cellStyle name="强调文字颜色 5 6 5" xfId="16914"/>
    <cellStyle name="强调文字颜色 5 6 6" xfId="16916"/>
    <cellStyle name="强调文字颜色 5 6 7" xfId="16918"/>
    <cellStyle name="强调文字颜色 5 6 8" xfId="16920"/>
    <cellStyle name="强调文字颜色 5 6 9" xfId="16921"/>
    <cellStyle name="强调文字颜色 5 7" xfId="16922"/>
    <cellStyle name="强调文字颜色 5 7 10" xfId="691"/>
    <cellStyle name="强调文字颜色 5 7 11" xfId="695"/>
    <cellStyle name="强调文字颜色 5 7 12" xfId="60"/>
    <cellStyle name="强调文字颜色 5 7 13" xfId="63"/>
    <cellStyle name="强调文字颜色 5 7 14" xfId="68"/>
    <cellStyle name="强调文字颜色 5 7 15" xfId="55"/>
    <cellStyle name="强调文字颜色 5 7 16" xfId="4541"/>
    <cellStyle name="强调文字颜色 5 7 2" xfId="13929"/>
    <cellStyle name="强调文字颜色 5 7 3" xfId="13932"/>
    <cellStyle name="强调文字颜色 5 7 4" xfId="16923"/>
    <cellStyle name="强调文字颜色 5 7 5" xfId="16925"/>
    <cellStyle name="强调文字颜色 5 7 6" xfId="16927"/>
    <cellStyle name="强调文字颜色 5 7 7" xfId="16929"/>
    <cellStyle name="强调文字颜色 5 7 8" xfId="16931"/>
    <cellStyle name="强调文字颜色 5 7 9" xfId="16932"/>
    <cellStyle name="强调文字颜色 5 8" xfId="16933"/>
    <cellStyle name="强调文字颜色 5 8 10" xfId="815"/>
    <cellStyle name="强调文字颜色 5 8 11" xfId="822"/>
    <cellStyle name="强调文字颜色 5 8 12" xfId="829"/>
    <cellStyle name="强调文字颜色 5 8 13" xfId="16934"/>
    <cellStyle name="强调文字颜色 5 8 14" xfId="16935"/>
    <cellStyle name="强调文字颜色 5 8 15" xfId="16936"/>
    <cellStyle name="强调文字颜色 5 8 16" xfId="16937"/>
    <cellStyle name="强调文字颜色 5 8 2" xfId="16938"/>
    <cellStyle name="强调文字颜色 5 8 3" xfId="16939"/>
    <cellStyle name="强调文字颜色 5 8 4" xfId="16940"/>
    <cellStyle name="强调文字颜色 5 8 5" xfId="16941"/>
    <cellStyle name="强调文字颜色 5 8 6" xfId="16942"/>
    <cellStyle name="强调文字颜色 5 8 7" xfId="9946"/>
    <cellStyle name="强调文字颜色 5 8 8" xfId="16943"/>
    <cellStyle name="强调文字颜色 5 8 9" xfId="16944"/>
    <cellStyle name="强调文字颜色 5 9" xfId="16945"/>
    <cellStyle name="强调文字颜色 5 9 10" xfId="16946"/>
    <cellStyle name="强调文字颜色 5 9 11" xfId="16947"/>
    <cellStyle name="强调文字颜色 5 9 12" xfId="16948"/>
    <cellStyle name="强调文字颜色 5 9 13" xfId="16949"/>
    <cellStyle name="强调文字颜色 5 9 14" xfId="12564"/>
    <cellStyle name="强调文字颜色 5 9 15" xfId="12566"/>
    <cellStyle name="强调文字颜色 5 9 16" xfId="12568"/>
    <cellStyle name="强调文字颜色 5 9 2" xfId="16950"/>
    <cellStyle name="强调文字颜色 5 9 3" xfId="16951"/>
    <cellStyle name="强调文字颜色 5 9 4" xfId="16952"/>
    <cellStyle name="强调文字颜色 5 9 5" xfId="16953"/>
    <cellStyle name="强调文字颜色 5 9 6" xfId="16954"/>
    <cellStyle name="强调文字颜色 5 9 7" xfId="16955"/>
    <cellStyle name="强调文字颜色 5 9 8" xfId="16956"/>
    <cellStyle name="强调文字颜色 5 9 9" xfId="5131"/>
    <cellStyle name="强调文字颜色 6 10" xfId="1257"/>
    <cellStyle name="强调文字颜色 6 10 10" xfId="16957"/>
    <cellStyle name="强调文字颜色 6 10 11" xfId="11264"/>
    <cellStyle name="强调文字颜色 6 10 12" xfId="11266"/>
    <cellStyle name="强调文字颜色 6 10 13" xfId="11268"/>
    <cellStyle name="强调文字颜色 6 10 14" xfId="11270"/>
    <cellStyle name="强调文字颜色 6 10 15" xfId="10530"/>
    <cellStyle name="强调文字颜色 6 10 16" xfId="10533"/>
    <cellStyle name="强调文字颜色 6 10 2" xfId="2681"/>
    <cellStyle name="强调文字颜色 6 10 3" xfId="2684"/>
    <cellStyle name="强调文字颜色 6 10 4" xfId="10542"/>
    <cellStyle name="强调文字颜色 6 10 5" xfId="10544"/>
    <cellStyle name="强调文字颜色 6 10 6" xfId="10546"/>
    <cellStyle name="强调文字颜色 6 10 7" xfId="10280"/>
    <cellStyle name="强调文字颜色 6 10 8" xfId="10548"/>
    <cellStyle name="强调文字颜色 6 10 9" xfId="4755"/>
    <cellStyle name="强调文字颜色 6 11" xfId="1261"/>
    <cellStyle name="强调文字颜色 6 11 10" xfId="16958"/>
    <cellStyle name="强调文字颜色 6 11 11" xfId="11370"/>
    <cellStyle name="强调文字颜色 6 11 12" xfId="11373"/>
    <cellStyle name="强调文字颜色 6 11 13" xfId="11376"/>
    <cellStyle name="强调文字颜色 6 11 14" xfId="11379"/>
    <cellStyle name="强调文字颜色 6 11 15" xfId="11382"/>
    <cellStyle name="强调文字颜色 6 11 16" xfId="11385"/>
    <cellStyle name="强调文字颜色 6 11 2" xfId="2688"/>
    <cellStyle name="强调文字颜色 6 11 3" xfId="2690"/>
    <cellStyle name="强调文字颜色 6 11 4" xfId="16959"/>
    <cellStyle name="强调文字颜色 6 11 5" xfId="16960"/>
    <cellStyle name="强调文字颜色 6 11 6" xfId="16961"/>
    <cellStyle name="强调文字颜色 6 11 7" xfId="16962"/>
    <cellStyle name="强调文字颜色 6 11 8" xfId="16963"/>
    <cellStyle name="强调文字颜色 6 11 9" xfId="16964"/>
    <cellStyle name="强调文字颜色 6 12" xfId="16965"/>
    <cellStyle name="强调文字颜色 6 12 10" xfId="16966"/>
    <cellStyle name="强调文字颜色 6 12 11" xfId="16967"/>
    <cellStyle name="强调文字颜色 6 12 12" xfId="16968"/>
    <cellStyle name="强调文字颜色 6 12 13" xfId="16969"/>
    <cellStyle name="强调文字颜色 6 12 14" xfId="16970"/>
    <cellStyle name="强调文字颜色 6 12 15" xfId="16971"/>
    <cellStyle name="强调文字颜色 6 12 16" xfId="16972"/>
    <cellStyle name="强调文字颜色 6 12 2" xfId="2692"/>
    <cellStyle name="强调文字颜色 6 12 3" xfId="2695"/>
    <cellStyle name="强调文字颜色 6 12 4" xfId="16973"/>
    <cellStyle name="强调文字颜色 6 12 5" xfId="16974"/>
    <cellStyle name="强调文字颜色 6 12 6" xfId="16975"/>
    <cellStyle name="强调文字颜色 6 12 7" xfId="16976"/>
    <cellStyle name="强调文字颜色 6 12 8" xfId="16977"/>
    <cellStyle name="强调文字颜色 6 12 9" xfId="16978"/>
    <cellStyle name="强调文字颜色 6 13" xfId="16979"/>
    <cellStyle name="强调文字颜色 6 13 10" xfId="16980"/>
    <cellStyle name="强调文字颜色 6 13 11" xfId="16981"/>
    <cellStyle name="强调文字颜色 6 13 12" xfId="16982"/>
    <cellStyle name="强调文字颜色 6 13 13" xfId="16983"/>
    <cellStyle name="强调文字颜色 6 13 14" xfId="6820"/>
    <cellStyle name="强调文字颜色 6 13 15" xfId="6822"/>
    <cellStyle name="强调文字颜色 6 13 16" xfId="6824"/>
    <cellStyle name="强调文字颜色 6 13 2" xfId="2700"/>
    <cellStyle name="强调文字颜色 6 13 3" xfId="2703"/>
    <cellStyle name="强调文字颜色 6 13 4" xfId="16984"/>
    <cellStyle name="强调文字颜色 6 13 5" xfId="16985"/>
    <cellStyle name="强调文字颜色 6 13 6" xfId="16986"/>
    <cellStyle name="强调文字颜色 6 13 7" xfId="572"/>
    <cellStyle name="强调文字颜色 6 13 8" xfId="16987"/>
    <cellStyle name="强调文字颜色 6 13 9" xfId="16988"/>
    <cellStyle name="强调文字颜色 6 14" xfId="16989"/>
    <cellStyle name="强调文字颜色 6 14 10" xfId="16990"/>
    <cellStyle name="强调文字颜色 6 14 11" xfId="16991"/>
    <cellStyle name="强调文字颜色 6 14 12" xfId="16992"/>
    <cellStyle name="强调文字颜色 6 14 13" xfId="16993"/>
    <cellStyle name="强调文字颜色 6 14 14" xfId="16994"/>
    <cellStyle name="强调文字颜色 6 14 15" xfId="16995"/>
    <cellStyle name="强调文字颜色 6 14 16" xfId="16996"/>
    <cellStyle name="强调文字颜色 6 14 2" xfId="11159"/>
    <cellStyle name="强调文字颜色 6 14 3" xfId="16997"/>
    <cellStyle name="强调文字颜色 6 14 4" xfId="16998"/>
    <cellStyle name="强调文字颜色 6 14 5" xfId="16999"/>
    <cellStyle name="强调文字颜色 6 14 6" xfId="17000"/>
    <cellStyle name="强调文字颜色 6 14 7" xfId="17001"/>
    <cellStyle name="强调文字颜色 6 14 8" xfId="5252"/>
    <cellStyle name="强调文字颜色 6 14 9" xfId="5254"/>
    <cellStyle name="强调文字颜色 6 15" xfId="17002"/>
    <cellStyle name="强调文字颜色 6 15 10" xfId="17004"/>
    <cellStyle name="强调文字颜色 6 15 11" xfId="17006"/>
    <cellStyle name="强调文字颜色 6 15 12" xfId="17008"/>
    <cellStyle name="强调文字颜色 6 15 13" xfId="17010"/>
    <cellStyle name="强调文字颜色 6 15 14" xfId="17012"/>
    <cellStyle name="强调文字颜色 6 15 15" xfId="17014"/>
    <cellStyle name="强调文字颜色 6 15 16" xfId="17016"/>
    <cellStyle name="强调文字颜色 6 15 2" xfId="17018"/>
    <cellStyle name="强调文字颜色 6 15 3" xfId="17020"/>
    <cellStyle name="强调文字颜色 6 15 4" xfId="9856"/>
    <cellStyle name="强调文字颜色 6 15 5" xfId="9859"/>
    <cellStyle name="强调文字颜色 6 15 6" xfId="9862"/>
    <cellStyle name="强调文字颜色 6 15 7" xfId="9865"/>
    <cellStyle name="强调文字颜色 6 15 8" xfId="9868"/>
    <cellStyle name="强调文字颜色 6 15 9" xfId="9871"/>
    <cellStyle name="强调文字颜色 6 16" xfId="17022"/>
    <cellStyle name="强调文字颜色 6 16 10" xfId="17024"/>
    <cellStyle name="强调文字颜色 6 16 11" xfId="17026"/>
    <cellStyle name="强调文字颜色 6 16 12" xfId="12850"/>
    <cellStyle name="强调文字颜色 6 16 13" xfId="12853"/>
    <cellStyle name="强调文字颜色 6 16 14" xfId="12856"/>
    <cellStyle name="强调文字颜色 6 16 15" xfId="12860"/>
    <cellStyle name="强调文字颜色 6 16 16" xfId="12864"/>
    <cellStyle name="强调文字颜色 6 16 2" xfId="17028"/>
    <cellStyle name="强调文字颜色 6 16 3" xfId="13257"/>
    <cellStyle name="强调文字颜色 6 16 4" xfId="3809"/>
    <cellStyle name="强调文字颜色 6 16 5" xfId="13260"/>
    <cellStyle name="强调文字颜色 6 16 6" xfId="13263"/>
    <cellStyle name="强调文字颜色 6 16 7" xfId="13266"/>
    <cellStyle name="强调文字颜色 6 16 8" xfId="13269"/>
    <cellStyle name="强调文字颜色 6 16 9" xfId="13272"/>
    <cellStyle name="强调文字颜色 6 17" xfId="17030"/>
    <cellStyle name="强调文字颜色 6 17 10" xfId="17032"/>
    <cellStyle name="强调文字颜色 6 17 11" xfId="17034"/>
    <cellStyle name="强调文字颜色 6 17 12" xfId="17036"/>
    <cellStyle name="强调文字颜色 6 17 13" xfId="17038"/>
    <cellStyle name="强调文字颜色 6 17 14" xfId="17040"/>
    <cellStyle name="强调文字颜色 6 17 15" xfId="17042"/>
    <cellStyle name="强调文字颜色 6 17 16" xfId="17044"/>
    <cellStyle name="强调文字颜色 6 17 2" xfId="17046"/>
    <cellStyle name="强调文字颜色 6 17 3" xfId="17048"/>
    <cellStyle name="强调文字颜色 6 17 4" xfId="17050"/>
    <cellStyle name="强调文字颜色 6 17 5" xfId="17052"/>
    <cellStyle name="强调文字颜色 6 17 6" xfId="17054"/>
    <cellStyle name="强调文字颜色 6 17 7" xfId="17056"/>
    <cellStyle name="强调文字颜色 6 17 8" xfId="17058"/>
    <cellStyle name="强调文字颜色 6 17 9" xfId="17060"/>
    <cellStyle name="强调文字颜色 6 18" xfId="17062"/>
    <cellStyle name="强调文字颜色 6 18 10" xfId="17064"/>
    <cellStyle name="强调文字颜色 6 18 11" xfId="17066"/>
    <cellStyle name="强调文字颜色 6 18 12" xfId="17068"/>
    <cellStyle name="强调文字颜色 6 18 13" xfId="17070"/>
    <cellStyle name="强调文字颜色 6 18 14" xfId="17072"/>
    <cellStyle name="强调文字颜色 6 18 15" xfId="17074"/>
    <cellStyle name="强调文字颜色 6 18 16" xfId="17076"/>
    <cellStyle name="强调文字颜色 6 18 2" xfId="17078"/>
    <cellStyle name="强调文字颜色 6 18 3" xfId="17080"/>
    <cellStyle name="强调文字颜色 6 18 4" xfId="17082"/>
    <cellStyle name="强调文字颜色 6 18 5" xfId="17084"/>
    <cellStyle name="强调文字颜色 6 18 6" xfId="17086"/>
    <cellStyle name="强调文字颜色 6 18 7" xfId="17088"/>
    <cellStyle name="强调文字颜色 6 18 8" xfId="17090"/>
    <cellStyle name="强调文字颜色 6 18 9" xfId="17092"/>
    <cellStyle name="强调文字颜色 6 19" xfId="17094"/>
    <cellStyle name="强调文字颜色 6 19 10" xfId="17096"/>
    <cellStyle name="强调文字颜色 6 19 11" xfId="17097"/>
    <cellStyle name="强调文字颜色 6 19 12" xfId="17098"/>
    <cellStyle name="强调文字颜色 6 19 13" xfId="17099"/>
    <cellStyle name="强调文字颜色 6 19 14" xfId="15240"/>
    <cellStyle name="强调文字颜色 6 19 15" xfId="15242"/>
    <cellStyle name="强调文字颜色 6 19 16" xfId="15244"/>
    <cellStyle name="强调文字颜色 6 19 2" xfId="17100"/>
    <cellStyle name="强调文字颜色 6 19 3" xfId="17101"/>
    <cellStyle name="强调文字颜色 6 19 4" xfId="17102"/>
    <cellStyle name="强调文字颜色 6 19 5" xfId="17103"/>
    <cellStyle name="强调文字颜色 6 19 6" xfId="17104"/>
    <cellStyle name="强调文字颜色 6 19 7" xfId="17105"/>
    <cellStyle name="强调文字颜色 6 19 8" xfId="17106"/>
    <cellStyle name="强调文字颜色 6 19 9" xfId="17107"/>
    <cellStyle name="强调文字颜色 6 2" xfId="17108"/>
    <cellStyle name="强调文字颜色 6 2 10" xfId="17109"/>
    <cellStyle name="强调文字颜色 6 2 11" xfId="17110"/>
    <cellStyle name="强调文字颜色 6 2 12" xfId="17111"/>
    <cellStyle name="强调文字颜色 6 2 13" xfId="17112"/>
    <cellStyle name="强调文字颜色 6 2 14" xfId="17113"/>
    <cellStyle name="强调文字颜色 6 2 15" xfId="17114"/>
    <cellStyle name="强调文字颜色 6 2 16" xfId="17115"/>
    <cellStyle name="强调文字颜色 6 2 17" xfId="17116"/>
    <cellStyle name="强调文字颜色 6 2 2" xfId="17117"/>
    <cellStyle name="强调文字颜色 6 2 2 10" xfId="17118"/>
    <cellStyle name="强调文字颜色 6 2 2 11" xfId="17119"/>
    <cellStyle name="强调文字颜色 6 2 2 12" xfId="17120"/>
    <cellStyle name="强调文字颜色 6 2 2 13" xfId="17121"/>
    <cellStyle name="强调文字颜色 6 2 2 14" xfId="17122"/>
    <cellStyle name="强调文字颜色 6 2 2 15" xfId="17123"/>
    <cellStyle name="强调文字颜色 6 2 2 16" xfId="17124"/>
    <cellStyle name="强调文字颜色 6 2 2 2" xfId="17125"/>
    <cellStyle name="强调文字颜色 6 2 2 3" xfId="17126"/>
    <cellStyle name="强调文字颜色 6 2 2 4" xfId="17127"/>
    <cellStyle name="强调文字颜色 6 2 2 5" xfId="17130"/>
    <cellStyle name="强调文字颜色 6 2 2 6" xfId="17133"/>
    <cellStyle name="强调文字颜色 6 2 2 7" xfId="17136"/>
    <cellStyle name="强调文字颜色 6 2 2 8" xfId="17139"/>
    <cellStyle name="强调文字颜色 6 2 2 9" xfId="17142"/>
    <cellStyle name="强调文字颜色 6 2 3" xfId="389"/>
    <cellStyle name="强调文字颜色 6 2 4" xfId="5437"/>
    <cellStyle name="强调文字颜色 6 2 5" xfId="5451"/>
    <cellStyle name="强调文字颜色 6 2 6" xfId="5453"/>
    <cellStyle name="强调文字颜色 6 2 7" xfId="5455"/>
    <cellStyle name="强调文字颜色 6 2 8" xfId="17145"/>
    <cellStyle name="强调文字颜色 6 2 9" xfId="17146"/>
    <cellStyle name="强调文字颜色 6 20" xfId="17003"/>
    <cellStyle name="强调文字颜色 6 20 10" xfId="17005"/>
    <cellStyle name="强调文字颜色 6 20 11" xfId="17007"/>
    <cellStyle name="强调文字颜色 6 20 12" xfId="17009"/>
    <cellStyle name="强调文字颜色 6 20 13" xfId="17011"/>
    <cellStyle name="强调文字颜色 6 20 14" xfId="17013"/>
    <cellStyle name="强调文字颜色 6 20 15" xfId="17015"/>
    <cellStyle name="强调文字颜色 6 20 16" xfId="17017"/>
    <cellStyle name="强调文字颜色 6 20 2" xfId="17019"/>
    <cellStyle name="强调文字颜色 6 20 3" xfId="17021"/>
    <cellStyle name="强调文字颜色 6 20 4" xfId="9857"/>
    <cellStyle name="强调文字颜色 6 20 5" xfId="9860"/>
    <cellStyle name="强调文字颜色 6 20 6" xfId="9863"/>
    <cellStyle name="强调文字颜色 6 20 7" xfId="9866"/>
    <cellStyle name="强调文字颜色 6 20 8" xfId="9869"/>
    <cellStyle name="强调文字颜色 6 20 9" xfId="9872"/>
    <cellStyle name="强调文字颜色 6 21" xfId="17023"/>
    <cellStyle name="强调文字颜色 6 21 10" xfId="17025"/>
    <cellStyle name="强调文字颜色 6 21 11" xfId="17027"/>
    <cellStyle name="强调文字颜色 6 21 12" xfId="12851"/>
    <cellStyle name="强调文字颜色 6 21 13" xfId="12854"/>
    <cellStyle name="强调文字颜色 6 21 14" xfId="12857"/>
    <cellStyle name="强调文字颜色 6 21 15" xfId="12861"/>
    <cellStyle name="强调文字颜色 6 21 16" xfId="12865"/>
    <cellStyle name="强调文字颜色 6 21 2" xfId="17029"/>
    <cellStyle name="强调文字颜色 6 21 3" xfId="13258"/>
    <cellStyle name="强调文字颜色 6 21 4" xfId="3808"/>
    <cellStyle name="强调文字颜色 6 21 5" xfId="13261"/>
    <cellStyle name="强调文字颜色 6 21 6" xfId="13264"/>
    <cellStyle name="强调文字颜色 6 21 7" xfId="13267"/>
    <cellStyle name="强调文字颜色 6 21 8" xfId="13270"/>
    <cellStyle name="强调文字颜色 6 21 9" xfId="13273"/>
    <cellStyle name="强调文字颜色 6 22" xfId="17031"/>
    <cellStyle name="强调文字颜色 6 22 10" xfId="17033"/>
    <cellStyle name="强调文字颜色 6 22 11" xfId="17035"/>
    <cellStyle name="强调文字颜色 6 22 12" xfId="17037"/>
    <cellStyle name="强调文字颜色 6 22 13" xfId="17039"/>
    <cellStyle name="强调文字颜色 6 22 14" xfId="17041"/>
    <cellStyle name="强调文字颜色 6 22 15" xfId="17043"/>
    <cellStyle name="强调文字颜色 6 22 16" xfId="17045"/>
    <cellStyle name="强调文字颜色 6 22 2" xfId="17047"/>
    <cellStyle name="强调文字颜色 6 22 3" xfId="17049"/>
    <cellStyle name="强调文字颜色 6 22 4" xfId="17051"/>
    <cellStyle name="强调文字颜色 6 22 5" xfId="17053"/>
    <cellStyle name="强调文字颜色 6 22 6" xfId="17055"/>
    <cellStyle name="强调文字颜色 6 22 7" xfId="17057"/>
    <cellStyle name="强调文字颜色 6 22 8" xfId="17059"/>
    <cellStyle name="强调文字颜色 6 22 9" xfId="17061"/>
    <cellStyle name="强调文字颜色 6 23" xfId="17063"/>
    <cellStyle name="强调文字颜色 6 23 10" xfId="17065"/>
    <cellStyle name="强调文字颜色 6 23 11" xfId="17067"/>
    <cellStyle name="强调文字颜色 6 23 12" xfId="17069"/>
    <cellStyle name="强调文字颜色 6 23 13" xfId="17071"/>
    <cellStyle name="强调文字颜色 6 23 14" xfId="17073"/>
    <cellStyle name="强调文字颜色 6 23 15" xfId="17075"/>
    <cellStyle name="强调文字颜色 6 23 16" xfId="17077"/>
    <cellStyle name="强调文字颜色 6 23 2" xfId="17079"/>
    <cellStyle name="强调文字颜色 6 23 3" xfId="17081"/>
    <cellStyle name="强调文字颜色 6 23 4" xfId="17083"/>
    <cellStyle name="强调文字颜色 6 23 5" xfId="17085"/>
    <cellStyle name="强调文字颜色 6 23 6" xfId="17087"/>
    <cellStyle name="强调文字颜色 6 23 7" xfId="17089"/>
    <cellStyle name="强调文字颜色 6 23 8" xfId="17091"/>
    <cellStyle name="强调文字颜色 6 23 9" xfId="17093"/>
    <cellStyle name="强调文字颜色 6 24" xfId="17095"/>
    <cellStyle name="强调文字颜色 6 25" xfId="17147"/>
    <cellStyle name="强调文字颜色 6 26" xfId="17149"/>
    <cellStyle name="强调文字颜色 6 27" xfId="17151"/>
    <cellStyle name="强调文字颜色 6 28" xfId="17153"/>
    <cellStyle name="强调文字颜色 6 29" xfId="17155"/>
    <cellStyle name="强调文字颜色 6 3" xfId="17157"/>
    <cellStyle name="强调文字颜色 6 3 10" xfId="17158"/>
    <cellStyle name="强调文字颜色 6 3 11" xfId="17159"/>
    <cellStyle name="强调文字颜色 6 3 12" xfId="17160"/>
    <cellStyle name="强调文字颜色 6 3 13" xfId="17161"/>
    <cellStyle name="强调文字颜色 6 3 14" xfId="17162"/>
    <cellStyle name="强调文字颜色 6 3 15" xfId="17163"/>
    <cellStyle name="强调文字颜色 6 3 16" xfId="17164"/>
    <cellStyle name="强调文字颜色 6 3 2" xfId="17165"/>
    <cellStyle name="强调文字颜色 6 3 3" xfId="17166"/>
    <cellStyle name="强调文字颜色 6 3 4" xfId="5479"/>
    <cellStyle name="强调文字颜色 6 3 5" xfId="5481"/>
    <cellStyle name="强调文字颜色 6 3 6" xfId="5483"/>
    <cellStyle name="强调文字颜色 6 3 7" xfId="17167"/>
    <cellStyle name="强调文字颜色 6 3 8" xfId="17168"/>
    <cellStyle name="强调文字颜色 6 3 9" xfId="17169"/>
    <cellStyle name="强调文字颜色 6 30" xfId="17148"/>
    <cellStyle name="强调文字颜色 6 31" xfId="17150"/>
    <cellStyle name="强调文字颜色 6 32" xfId="17152"/>
    <cellStyle name="强调文字颜色 6 33" xfId="17154"/>
    <cellStyle name="强调文字颜色 6 34" xfId="17156"/>
    <cellStyle name="强调文字颜色 6 35" xfId="17170"/>
    <cellStyle name="强调文字颜色 6 36" xfId="17171"/>
    <cellStyle name="强调文字颜色 6 37" xfId="17172"/>
    <cellStyle name="强调文字颜色 6 4" xfId="17173"/>
    <cellStyle name="强调文字颜色 6 4 10" xfId="17174"/>
    <cellStyle name="强调文字颜色 6 4 11" xfId="17175"/>
    <cellStyle name="强调文字颜色 6 4 12" xfId="5338"/>
    <cellStyle name="强调文字颜色 6 4 13" xfId="5340"/>
    <cellStyle name="强调文字颜色 6 4 14" xfId="5342"/>
    <cellStyle name="强调文字颜色 6 4 15" xfId="17176"/>
    <cellStyle name="强调文字颜色 6 4 16" xfId="17177"/>
    <cellStyle name="强调文字颜色 6 4 2" xfId="3525"/>
    <cellStyle name="强调文字颜色 6 4 3" xfId="11949"/>
    <cellStyle name="强调文字颜色 6 4 4" xfId="3595"/>
    <cellStyle name="强调文字颜色 6 4 5" xfId="3623"/>
    <cellStyle name="强调文字颜色 6 4 6" xfId="5447"/>
    <cellStyle name="强调文字颜色 6 4 7" xfId="11951"/>
    <cellStyle name="强调文字颜色 6 4 8" xfId="11953"/>
    <cellStyle name="强调文字颜色 6 4 9" xfId="17178"/>
    <cellStyle name="强调文字颜色 6 5" xfId="17179"/>
    <cellStyle name="强调文字颜色 6 5 10" xfId="17180"/>
    <cellStyle name="强调文字颜色 6 5 11" xfId="17181"/>
    <cellStyle name="强调文字颜色 6 5 12" xfId="5407"/>
    <cellStyle name="强调文字颜色 6 5 13" xfId="5409"/>
    <cellStyle name="强调文字颜色 6 5 14" xfId="5411"/>
    <cellStyle name="强调文字颜色 6 5 15" xfId="17182"/>
    <cellStyle name="强调文字颜色 6 5 16" xfId="17183"/>
    <cellStyle name="强调文字颜色 6 5 2" xfId="13554"/>
    <cellStyle name="强调文字颜色 6 5 3" xfId="17184"/>
    <cellStyle name="强调文字颜色 6 5 4" xfId="5506"/>
    <cellStyle name="强调文字颜色 6 5 5" xfId="3530"/>
    <cellStyle name="强调文字颜色 6 5 6" xfId="5508"/>
    <cellStyle name="强调文字颜色 6 5 7" xfId="17185"/>
    <cellStyle name="强调文字颜色 6 5 8" xfId="17186"/>
    <cellStyle name="强调文字颜色 6 5 9" xfId="17187"/>
    <cellStyle name="强调文字颜色 6 6" xfId="17188"/>
    <cellStyle name="强调文字颜色 6 6 10" xfId="17189"/>
    <cellStyle name="强调文字颜色 6 6 11" xfId="17190"/>
    <cellStyle name="强调文字颜色 6 6 12" xfId="17191"/>
    <cellStyle name="强调文字颜色 6 6 13" xfId="17192"/>
    <cellStyle name="强调文字颜色 6 6 14" xfId="17193"/>
    <cellStyle name="强调文字颜色 6 6 15" xfId="17194"/>
    <cellStyle name="强调文字颜色 6 6 16" xfId="17195"/>
    <cellStyle name="强调文字颜色 6 6 2" xfId="17196"/>
    <cellStyle name="强调文字颜色 6 6 3" xfId="17197"/>
    <cellStyle name="强调文字颜色 6 6 4" xfId="5522"/>
    <cellStyle name="强调文字颜色 6 6 5" xfId="5524"/>
    <cellStyle name="强调文字颜色 6 6 6" xfId="5526"/>
    <cellStyle name="强调文字颜色 6 6 7" xfId="17198"/>
    <cellStyle name="强调文字颜色 6 6 8" xfId="17199"/>
    <cellStyle name="强调文字颜色 6 6 9" xfId="17200"/>
    <cellStyle name="强调文字颜色 6 7" xfId="17201"/>
    <cellStyle name="强调文字颜色 6 7 10" xfId="1053"/>
    <cellStyle name="强调文字颜色 6 7 11" xfId="1062"/>
    <cellStyle name="强调文字颜色 6 7 12" xfId="1070"/>
    <cellStyle name="强调文字颜色 6 7 13" xfId="17202"/>
    <cellStyle name="强调文字颜色 6 7 14" xfId="17203"/>
    <cellStyle name="强调文字颜色 6 7 15" xfId="17204"/>
    <cellStyle name="强调文字颜色 6 7 16" xfId="17205"/>
    <cellStyle name="强调文字颜色 6 7 2" xfId="17206"/>
    <cellStyle name="强调文字颜色 6 7 3" xfId="17207"/>
    <cellStyle name="强调文字颜色 6 7 4" xfId="2203"/>
    <cellStyle name="强调文字颜色 6 7 5" xfId="3541"/>
    <cellStyle name="强调文字颜色 6 7 6" xfId="5535"/>
    <cellStyle name="强调文字颜色 6 7 7" xfId="17208"/>
    <cellStyle name="强调文字颜色 6 7 8" xfId="17209"/>
    <cellStyle name="强调文字颜色 6 7 9" xfId="11654"/>
    <cellStyle name="强调文字颜色 6 8" xfId="17210"/>
    <cellStyle name="强调文字颜色 6 8 10" xfId="22"/>
    <cellStyle name="强调文字颜色 6 8 11" xfId="1189"/>
    <cellStyle name="强调文字颜色 6 8 12" xfId="1197"/>
    <cellStyle name="强调文字颜色 6 8 13" xfId="17211"/>
    <cellStyle name="强调文字颜色 6 8 14" xfId="17212"/>
    <cellStyle name="强调文字颜色 6 8 15" xfId="17213"/>
    <cellStyle name="强调文字颜色 6 8 16" xfId="17214"/>
    <cellStyle name="强调文字颜色 6 8 2" xfId="17215"/>
    <cellStyle name="强调文字颜色 6 8 3" xfId="17216"/>
    <cellStyle name="强调文字颜色 6 8 4" xfId="100"/>
    <cellStyle name="强调文字颜色 6 8 5" xfId="5473"/>
    <cellStyle name="强调文字颜色 6 8 6" xfId="5546"/>
    <cellStyle name="强调文字颜色 6 8 7" xfId="17217"/>
    <cellStyle name="强调文字颜色 6 8 8" xfId="17218"/>
    <cellStyle name="强调文字颜色 6 8 9" xfId="17219"/>
    <cellStyle name="强调文字颜色 6 9" xfId="17220"/>
    <cellStyle name="强调文字颜色 6 9 10" xfId="17221"/>
    <cellStyle name="强调文字颜色 6 9 11" xfId="17222"/>
    <cellStyle name="强调文字颜色 6 9 12" xfId="17223"/>
    <cellStyle name="强调文字颜色 6 9 13" xfId="17224"/>
    <cellStyle name="强调文字颜色 6 9 14" xfId="17225"/>
    <cellStyle name="强调文字颜色 6 9 15" xfId="17226"/>
    <cellStyle name="强调文字颜色 6 9 16" xfId="17227"/>
    <cellStyle name="强调文字颜色 6 9 2" xfId="17228"/>
    <cellStyle name="强调文字颜色 6 9 3" xfId="17230"/>
    <cellStyle name="强调文字颜色 6 9 4" xfId="5558"/>
    <cellStyle name="强调文字颜色 6 9 5" xfId="3552"/>
    <cellStyle name="强调文字颜色 6 9 6" xfId="5561"/>
    <cellStyle name="强调文字颜色 6 9 7" xfId="17232"/>
    <cellStyle name="强调文字颜色 6 9 8" xfId="17233"/>
    <cellStyle name="强调文字颜色 6 9 9" xfId="17234"/>
    <cellStyle name="日期" xfId="17235"/>
    <cellStyle name="日期 10" xfId="17236"/>
    <cellStyle name="日期 11" xfId="17237"/>
    <cellStyle name="日期 12" xfId="17238"/>
    <cellStyle name="日期 13" xfId="17239"/>
    <cellStyle name="日期 2" xfId="866"/>
    <cellStyle name="日期 3" xfId="17240"/>
    <cellStyle name="日期 4" xfId="17241"/>
    <cellStyle name="日期 5" xfId="11594"/>
    <cellStyle name="日期 6" xfId="11596"/>
    <cellStyle name="日期 7" xfId="11598"/>
    <cellStyle name="日期 8" xfId="11600"/>
    <cellStyle name="日期 9" xfId="11602"/>
    <cellStyle name="商品名称" xfId="17242"/>
    <cellStyle name="商品名称 10" xfId="17243"/>
    <cellStyle name="商品名称 11" xfId="17244"/>
    <cellStyle name="商品名称 12" xfId="17245"/>
    <cellStyle name="商品名称 13" xfId="17246"/>
    <cellStyle name="商品名称 2" xfId="17247"/>
    <cellStyle name="商品名称 3" xfId="5485"/>
    <cellStyle name="商品名称 4" xfId="17248"/>
    <cellStyle name="商品名称 5" xfId="17249"/>
    <cellStyle name="商品名称 6" xfId="17250"/>
    <cellStyle name="商品名称 7" xfId="17251"/>
    <cellStyle name="商品名称 8" xfId="17252"/>
    <cellStyle name="商品名称 9" xfId="17253"/>
    <cellStyle name="适中 10" xfId="17254"/>
    <cellStyle name="适中 10 10" xfId="17255"/>
    <cellStyle name="适中 10 11" xfId="17256"/>
    <cellStyle name="适中 10 12" xfId="17257"/>
    <cellStyle name="适中 10 13" xfId="2924"/>
    <cellStyle name="适中 10 14" xfId="2926"/>
    <cellStyle name="适中 10 15" xfId="2928"/>
    <cellStyle name="适中 10 16" xfId="12157"/>
    <cellStyle name="适中 10 2" xfId="15818"/>
    <cellStyle name="适中 10 3" xfId="15820"/>
    <cellStyle name="适中 10 4" xfId="15822"/>
    <cellStyle name="适中 10 5" xfId="15824"/>
    <cellStyle name="适中 10 6" xfId="17258"/>
    <cellStyle name="适中 10 7" xfId="4047"/>
    <cellStyle name="适中 10 8" xfId="4521"/>
    <cellStyle name="适中 10 9" xfId="4525"/>
    <cellStyle name="适中 11" xfId="17260"/>
    <cellStyle name="适中 11 10" xfId="4950"/>
    <cellStyle name="适中 11 11" xfId="17261"/>
    <cellStyle name="适中 11 12" xfId="17262"/>
    <cellStyle name="适中 11 13" xfId="17263"/>
    <cellStyle name="适中 11 14" xfId="17264"/>
    <cellStyle name="适中 11 15" xfId="5539"/>
    <cellStyle name="适中 11 16" xfId="5541"/>
    <cellStyle name="适中 11 2" xfId="17265"/>
    <cellStyle name="适中 11 3" xfId="17266"/>
    <cellStyle name="适中 11 4" xfId="17267"/>
    <cellStyle name="适中 11 5" xfId="10220"/>
    <cellStyle name="适中 11 6" xfId="10223"/>
    <cellStyle name="适中 11 7" xfId="10226"/>
    <cellStyle name="适中 11 8" xfId="10230"/>
    <cellStyle name="适中 11 9" xfId="10234"/>
    <cellStyle name="适中 12" xfId="17268"/>
    <cellStyle name="适中 12 10" xfId="17269"/>
    <cellStyle name="适中 12 11" xfId="17270"/>
    <cellStyle name="适中 12 12" xfId="17271"/>
    <cellStyle name="适中 12 13" xfId="17272"/>
    <cellStyle name="适中 12 14" xfId="17273"/>
    <cellStyle name="适中 12 15" xfId="17274"/>
    <cellStyle name="适中 12 16" xfId="17275"/>
    <cellStyle name="适中 12 2" xfId="17276"/>
    <cellStyle name="适中 12 3" xfId="17277"/>
    <cellStyle name="适中 12 4" xfId="17278"/>
    <cellStyle name="适中 12 5" xfId="17279"/>
    <cellStyle name="适中 12 6" xfId="17280"/>
    <cellStyle name="适中 12 7" xfId="17281"/>
    <cellStyle name="适中 12 8" xfId="17282"/>
    <cellStyle name="适中 12 9" xfId="7786"/>
    <cellStyle name="适中 13" xfId="17283"/>
    <cellStyle name="适中 13 10" xfId="17284"/>
    <cellStyle name="适中 13 11" xfId="17285"/>
    <cellStyle name="适中 13 12" xfId="17286"/>
    <cellStyle name="适中 13 13" xfId="17287"/>
    <cellStyle name="适中 13 14" xfId="17288"/>
    <cellStyle name="适中 13 15" xfId="17289"/>
    <cellStyle name="适中 13 16" xfId="17290"/>
    <cellStyle name="适中 13 2" xfId="17291"/>
    <cellStyle name="适中 13 3" xfId="17292"/>
    <cellStyle name="适中 13 4" xfId="17293"/>
    <cellStyle name="适中 13 5" xfId="17294"/>
    <cellStyle name="适中 13 6" xfId="17295"/>
    <cellStyle name="适中 13 7" xfId="17296"/>
    <cellStyle name="适中 13 8" xfId="17297"/>
    <cellStyle name="适中 13 9" xfId="13565"/>
    <cellStyle name="适中 14" xfId="17298"/>
    <cellStyle name="适中 14 10" xfId="17299"/>
    <cellStyle name="适中 14 11" xfId="17300"/>
    <cellStyle name="适中 14 12" xfId="17301"/>
    <cellStyle name="适中 14 13" xfId="17302"/>
    <cellStyle name="适中 14 14" xfId="17303"/>
    <cellStyle name="适中 14 15" xfId="17304"/>
    <cellStyle name="适中 14 16" xfId="17305"/>
    <cellStyle name="适中 14 2" xfId="67"/>
    <cellStyle name="适中 14 3" xfId="54"/>
    <cellStyle name="适中 14 4" xfId="36"/>
    <cellStyle name="适中 14 5" xfId="69"/>
    <cellStyle name="适中 14 6" xfId="179"/>
    <cellStyle name="适中 14 7" xfId="195"/>
    <cellStyle name="适中 14 8" xfId="17306"/>
    <cellStyle name="适中 14 9" xfId="17307"/>
    <cellStyle name="适中 15" xfId="17308"/>
    <cellStyle name="适中 15 10" xfId="17310"/>
    <cellStyle name="适中 15 11" xfId="17312"/>
    <cellStyle name="适中 15 12" xfId="17314"/>
    <cellStyle name="适中 15 13" xfId="3001"/>
    <cellStyle name="适中 15 14" xfId="2441"/>
    <cellStyle name="适中 15 15" xfId="2449"/>
    <cellStyle name="适中 15 16" xfId="17316"/>
    <cellStyle name="适中 15 2" xfId="15838"/>
    <cellStyle name="适中 15 3" xfId="15841"/>
    <cellStyle name="适中 15 4" xfId="15844"/>
    <cellStyle name="适中 15 5" xfId="15847"/>
    <cellStyle name="适中 15 6" xfId="17318"/>
    <cellStyle name="适中 15 7" xfId="17320"/>
    <cellStyle name="适中 15 8" xfId="17322"/>
    <cellStyle name="适中 15 9" xfId="17324"/>
    <cellStyle name="适中 16" xfId="17326"/>
    <cellStyle name="适中 16 10" xfId="17328"/>
    <cellStyle name="适中 16 11" xfId="13211"/>
    <cellStyle name="适中 16 12" xfId="13214"/>
    <cellStyle name="适中 16 13" xfId="13217"/>
    <cellStyle name="适中 16 14" xfId="13220"/>
    <cellStyle name="适中 16 15" xfId="13223"/>
    <cellStyle name="适中 16 16" xfId="13226"/>
    <cellStyle name="适中 16 2" xfId="17330"/>
    <cellStyle name="适中 16 3" xfId="17332"/>
    <cellStyle name="适中 16 4" xfId="17334"/>
    <cellStyle name="适中 16 5" xfId="17336"/>
    <cellStyle name="适中 16 6" xfId="17338"/>
    <cellStyle name="适中 16 7" xfId="17340"/>
    <cellStyle name="适中 16 8" xfId="17342"/>
    <cellStyle name="适中 16 9" xfId="17344"/>
    <cellStyle name="适中 17" xfId="17346"/>
    <cellStyle name="适中 17 10" xfId="17348"/>
    <cellStyle name="适中 17 11" xfId="17350"/>
    <cellStyle name="适中 17 12" xfId="17352"/>
    <cellStyle name="适中 17 13" xfId="17354"/>
    <cellStyle name="适中 17 14" xfId="17356"/>
    <cellStyle name="适中 17 15" xfId="17358"/>
    <cellStyle name="适中 17 16" xfId="17360"/>
    <cellStyle name="适中 17 2" xfId="17362"/>
    <cellStyle name="适中 17 3" xfId="17364"/>
    <cellStyle name="适中 17 4" xfId="17366"/>
    <cellStyle name="适中 17 5" xfId="17368"/>
    <cellStyle name="适中 17 6" xfId="17370"/>
    <cellStyle name="适中 17 7" xfId="17372"/>
    <cellStyle name="适中 17 8" xfId="17374"/>
    <cellStyle name="适中 17 9" xfId="7831"/>
    <cellStyle name="适中 18" xfId="17376"/>
    <cellStyle name="适中 18 10" xfId="17378"/>
    <cellStyle name="适中 18 11" xfId="17380"/>
    <cellStyle name="适中 18 12" xfId="17382"/>
    <cellStyle name="适中 18 13" xfId="17384"/>
    <cellStyle name="适中 18 14" xfId="17386"/>
    <cellStyle name="适中 18 15" xfId="17388"/>
    <cellStyle name="适中 18 16" xfId="17390"/>
    <cellStyle name="适中 18 2" xfId="17392"/>
    <cellStyle name="适中 18 3" xfId="17394"/>
    <cellStyle name="适中 18 4" xfId="17396"/>
    <cellStyle name="适中 18 5" xfId="17398"/>
    <cellStyle name="适中 18 6" xfId="17400"/>
    <cellStyle name="适中 18 7" xfId="17402"/>
    <cellStyle name="适中 18 8" xfId="17404"/>
    <cellStyle name="适中 18 9" xfId="17406"/>
    <cellStyle name="适中 19" xfId="17408"/>
    <cellStyle name="适中 19 10" xfId="8592"/>
    <cellStyle name="适中 19 11" xfId="8594"/>
    <cellStyle name="适中 19 12" xfId="8596"/>
    <cellStyle name="适中 19 13" xfId="5667"/>
    <cellStyle name="适中 19 14" xfId="5670"/>
    <cellStyle name="适中 19 15" xfId="5673"/>
    <cellStyle name="适中 19 16" xfId="17410"/>
    <cellStyle name="适中 19 2" xfId="17411"/>
    <cellStyle name="适中 19 3" xfId="17412"/>
    <cellStyle name="适中 19 4" xfId="17413"/>
    <cellStyle name="适中 19 5" xfId="17414"/>
    <cellStyle name="适中 19 6" xfId="17415"/>
    <cellStyle name="适中 19 7" xfId="17416"/>
    <cellStyle name="适中 19 8" xfId="17417"/>
    <cellStyle name="适中 19 9" xfId="17418"/>
    <cellStyle name="适中 2" xfId="17419"/>
    <cellStyle name="适中 2 10" xfId="14295"/>
    <cellStyle name="适中 2 11" xfId="14307"/>
    <cellStyle name="适中 2 12" xfId="14311"/>
    <cellStyle name="适中 2 13" xfId="14327"/>
    <cellStyle name="适中 2 14" xfId="9419"/>
    <cellStyle name="适中 2 15" xfId="9421"/>
    <cellStyle name="适中 2 16" xfId="2785"/>
    <cellStyle name="适中 2 17" xfId="2790"/>
    <cellStyle name="适中 2 2" xfId="17420"/>
    <cellStyle name="适中 2 2 10" xfId="17421"/>
    <cellStyle name="适中 2 2 11" xfId="17422"/>
    <cellStyle name="适中 2 2 12" xfId="17423"/>
    <cellStyle name="适中 2 2 13" xfId="17424"/>
    <cellStyle name="适中 2 2 14" xfId="17425"/>
    <cellStyle name="适中 2 2 15" xfId="17426"/>
    <cellStyle name="适中 2 2 16" xfId="17427"/>
    <cellStyle name="适中 2 2 2" xfId="15825"/>
    <cellStyle name="适中 2 2 3" xfId="17259"/>
    <cellStyle name="适中 2 2 4" xfId="4046"/>
    <cellStyle name="适中 2 2 5" xfId="4522"/>
    <cellStyle name="适中 2 2 6" xfId="4526"/>
    <cellStyle name="适中 2 2 7" xfId="4529"/>
    <cellStyle name="适中 2 2 8" xfId="5520"/>
    <cellStyle name="适中 2 2 9" xfId="583"/>
    <cellStyle name="适中 2 3" xfId="17428"/>
    <cellStyle name="适中 2 4" xfId="17429"/>
    <cellStyle name="适中 2 5" xfId="17229"/>
    <cellStyle name="适中 2 6" xfId="17231"/>
    <cellStyle name="适中 2 7" xfId="5559"/>
    <cellStyle name="适中 2 8" xfId="3551"/>
    <cellStyle name="适中 2 9" xfId="5562"/>
    <cellStyle name="适中 20" xfId="17309"/>
    <cellStyle name="适中 20 10" xfId="17311"/>
    <cellStyle name="适中 20 11" xfId="17313"/>
    <cellStyle name="适中 20 12" xfId="17315"/>
    <cellStyle name="适中 20 13" xfId="3000"/>
    <cellStyle name="适中 20 14" xfId="2440"/>
    <cellStyle name="适中 20 15" xfId="2448"/>
    <cellStyle name="适中 20 16" xfId="17317"/>
    <cellStyle name="适中 20 2" xfId="15839"/>
    <cellStyle name="适中 20 3" xfId="15842"/>
    <cellStyle name="适中 20 4" xfId="15845"/>
    <cellStyle name="适中 20 5" xfId="15848"/>
    <cellStyle name="适中 20 6" xfId="17319"/>
    <cellStyle name="适中 20 7" xfId="17321"/>
    <cellStyle name="适中 20 8" xfId="17323"/>
    <cellStyle name="适中 20 9" xfId="17325"/>
    <cellStyle name="适中 21" xfId="17327"/>
    <cellStyle name="适中 21 10" xfId="17329"/>
    <cellStyle name="适中 21 11" xfId="13212"/>
    <cellStyle name="适中 21 12" xfId="13215"/>
    <cellStyle name="适中 21 13" xfId="13218"/>
    <cellStyle name="适中 21 14" xfId="13221"/>
    <cellStyle name="适中 21 15" xfId="13224"/>
    <cellStyle name="适中 21 16" xfId="13227"/>
    <cellStyle name="适中 21 2" xfId="17331"/>
    <cellStyle name="适中 21 3" xfId="17333"/>
    <cellStyle name="适中 21 4" xfId="17335"/>
    <cellStyle name="适中 21 5" xfId="17337"/>
    <cellStyle name="适中 21 6" xfId="17339"/>
    <cellStyle name="适中 21 7" xfId="17341"/>
    <cellStyle name="适中 21 8" xfId="17343"/>
    <cellStyle name="适中 21 9" xfId="17345"/>
    <cellStyle name="适中 22" xfId="17347"/>
    <cellStyle name="适中 22 10" xfId="17349"/>
    <cellStyle name="适中 22 11" xfId="17351"/>
    <cellStyle name="适中 22 12" xfId="17353"/>
    <cellStyle name="适中 22 13" xfId="17355"/>
    <cellStyle name="适中 22 14" xfId="17357"/>
    <cellStyle name="适中 22 15" xfId="17359"/>
    <cellStyle name="适中 22 16" xfId="17361"/>
    <cellStyle name="适中 22 2" xfId="17363"/>
    <cellStyle name="适中 22 3" xfId="17365"/>
    <cellStyle name="适中 22 4" xfId="17367"/>
    <cellStyle name="适中 22 5" xfId="17369"/>
    <cellStyle name="适中 22 6" xfId="17371"/>
    <cellStyle name="适中 22 7" xfId="17373"/>
    <cellStyle name="适中 22 8" xfId="17375"/>
    <cellStyle name="适中 22 9" xfId="7832"/>
    <cellStyle name="适中 23" xfId="17377"/>
    <cellStyle name="适中 23 10" xfId="17379"/>
    <cellStyle name="适中 23 11" xfId="17381"/>
    <cellStyle name="适中 23 12" xfId="17383"/>
    <cellStyle name="适中 23 13" xfId="17385"/>
    <cellStyle name="适中 23 14" xfId="17387"/>
    <cellStyle name="适中 23 15" xfId="17389"/>
    <cellStyle name="适中 23 16" xfId="17391"/>
    <cellStyle name="适中 23 2" xfId="17393"/>
    <cellStyle name="适中 23 3" xfId="17395"/>
    <cellStyle name="适中 23 4" xfId="17397"/>
    <cellStyle name="适中 23 5" xfId="17399"/>
    <cellStyle name="适中 23 6" xfId="17401"/>
    <cellStyle name="适中 23 7" xfId="17403"/>
    <cellStyle name="适中 23 8" xfId="17405"/>
    <cellStyle name="适中 23 9" xfId="17407"/>
    <cellStyle name="适中 24" xfId="17409"/>
    <cellStyle name="适中 25" xfId="17430"/>
    <cellStyle name="适中 26" xfId="17432"/>
    <cellStyle name="适中 27" xfId="17434"/>
    <cellStyle name="适中 28" xfId="17436"/>
    <cellStyle name="适中 29" xfId="3482"/>
    <cellStyle name="适中 3" xfId="1845"/>
    <cellStyle name="适中 3 10" xfId="17438"/>
    <cellStyle name="适中 3 11" xfId="17439"/>
    <cellStyle name="适中 3 12" xfId="17440"/>
    <cellStyle name="适中 3 13" xfId="17441"/>
    <cellStyle name="适中 3 14" xfId="17442"/>
    <cellStyle name="适中 3 15" xfId="17443"/>
    <cellStyle name="适中 3 16" xfId="17444"/>
    <cellStyle name="适中 3 2" xfId="12328"/>
    <cellStyle name="适中 3 3" xfId="12330"/>
    <cellStyle name="适中 3 4" xfId="12332"/>
    <cellStyle name="适中 3 5" xfId="12334"/>
    <cellStyle name="适中 3 6" xfId="17445"/>
    <cellStyle name="适中 3 7" xfId="17446"/>
    <cellStyle name="适中 3 8" xfId="17447"/>
    <cellStyle name="适中 3 9" xfId="17448"/>
    <cellStyle name="适中 30" xfId="17431"/>
    <cellStyle name="适中 31" xfId="17433"/>
    <cellStyle name="适中 32" xfId="17435"/>
    <cellStyle name="适中 33" xfId="17437"/>
    <cellStyle name="适中 34" xfId="3481"/>
    <cellStyle name="适中 35" xfId="17449"/>
    <cellStyle name="适中 36" xfId="17450"/>
    <cellStyle name="适中 37" xfId="17451"/>
    <cellStyle name="适中 4" xfId="1852"/>
    <cellStyle name="适中 4 10" xfId="7789"/>
    <cellStyle name="适中 4 11" xfId="7792"/>
    <cellStyle name="适中 4 12" xfId="7795"/>
    <cellStyle name="适中 4 13" xfId="7798"/>
    <cellStyle name="适中 4 14" xfId="7801"/>
    <cellStyle name="适中 4 15" xfId="7804"/>
    <cellStyle name="适中 4 16" xfId="17452"/>
    <cellStyle name="适中 4 2" xfId="10248"/>
    <cellStyle name="适中 4 3" xfId="10250"/>
    <cellStyle name="适中 4 4" xfId="17453"/>
    <cellStyle name="适中 4 5" xfId="17454"/>
    <cellStyle name="适中 4 6" xfId="17455"/>
    <cellStyle name="适中 4 7" xfId="17456"/>
    <cellStyle name="适中 4 8" xfId="17457"/>
    <cellStyle name="适中 4 9" xfId="17458"/>
    <cellStyle name="适中 5" xfId="4480"/>
    <cellStyle name="适中 5 10" xfId="7835"/>
    <cellStyle name="适中 5 11" xfId="7838"/>
    <cellStyle name="适中 5 12" xfId="7841"/>
    <cellStyle name="适中 5 13" xfId="7844"/>
    <cellStyle name="适中 5 14" xfId="7847"/>
    <cellStyle name="适中 5 15" xfId="7850"/>
    <cellStyle name="适中 5 16" xfId="17459"/>
    <cellStyle name="适中 5 2" xfId="17460"/>
    <cellStyle name="适中 5 3" xfId="17461"/>
    <cellStyle name="适中 5 4" xfId="17462"/>
    <cellStyle name="适中 5 5" xfId="17463"/>
    <cellStyle name="适中 5 6" xfId="17464"/>
    <cellStyle name="适中 5 7" xfId="17465"/>
    <cellStyle name="适中 5 8" xfId="17466"/>
    <cellStyle name="适中 5 9" xfId="17467"/>
    <cellStyle name="适中 6" xfId="17468"/>
    <cellStyle name="适中 6 10" xfId="11442"/>
    <cellStyle name="适中 6 11" xfId="11444"/>
    <cellStyle name="适中 6 12" xfId="11446"/>
    <cellStyle name="适中 6 13" xfId="11448"/>
    <cellStyle name="适中 6 14" xfId="11450"/>
    <cellStyle name="适中 6 15" xfId="11452"/>
    <cellStyle name="适中 6 16" xfId="2835"/>
    <cellStyle name="适中 6 2" xfId="17469"/>
    <cellStyle name="适中 6 3" xfId="17470"/>
    <cellStyle name="适中 6 4" xfId="17471"/>
    <cellStyle name="适中 6 5" xfId="17472"/>
    <cellStyle name="适中 6 6" xfId="17473"/>
    <cellStyle name="适中 6 7" xfId="17474"/>
    <cellStyle name="适中 6 8" xfId="17475"/>
    <cellStyle name="适中 6 9" xfId="17476"/>
    <cellStyle name="适中 7" xfId="17477"/>
    <cellStyle name="适中 7 10" xfId="17478"/>
    <cellStyle name="适中 7 11" xfId="17479"/>
    <cellStyle name="适中 7 12" xfId="3417"/>
    <cellStyle name="适中 7 13" xfId="17480"/>
    <cellStyle name="适中 7 14" xfId="17481"/>
    <cellStyle name="适中 7 15" xfId="17482"/>
    <cellStyle name="适中 7 16" xfId="2869"/>
    <cellStyle name="适中 7 2" xfId="17483"/>
    <cellStyle name="适中 7 3" xfId="17484"/>
    <cellStyle name="适中 7 4" xfId="17485"/>
    <cellStyle name="适中 7 5" xfId="17486"/>
    <cellStyle name="适中 7 6" xfId="17487"/>
    <cellStyle name="适中 7 7" xfId="12929"/>
    <cellStyle name="适中 7 8" xfId="3248"/>
    <cellStyle name="适中 7 9" xfId="3250"/>
    <cellStyle name="适中 8" xfId="17488"/>
    <cellStyle name="适中 8 10" xfId="17489"/>
    <cellStyle name="适中 8 11" xfId="10318"/>
    <cellStyle name="适中 8 12" xfId="10320"/>
    <cellStyle name="适中 8 13" xfId="10322"/>
    <cellStyle name="适中 8 14" xfId="10324"/>
    <cellStyle name="适中 8 15" xfId="10326"/>
    <cellStyle name="适中 8 16" xfId="10328"/>
    <cellStyle name="适中 8 2" xfId="189"/>
    <cellStyle name="适中 8 3" xfId="17490"/>
    <cellStyle name="适中 8 4" xfId="8732"/>
    <cellStyle name="适中 8 5" xfId="8734"/>
    <cellStyle name="适中 8 6" xfId="8736"/>
    <cellStyle name="适中 8 7" xfId="8738"/>
    <cellStyle name="适中 8 8" xfId="8740"/>
    <cellStyle name="适中 8 9" xfId="8742"/>
    <cellStyle name="适中 9" xfId="17491"/>
    <cellStyle name="适中 9 10" xfId="17492"/>
    <cellStyle name="适中 9 11" xfId="17493"/>
    <cellStyle name="适中 9 12" xfId="17494"/>
    <cellStyle name="适中 9 13" xfId="17495"/>
    <cellStyle name="适中 9 14" xfId="17496"/>
    <cellStyle name="适中 9 15" xfId="17497"/>
    <cellStyle name="适中 9 16" xfId="17498"/>
    <cellStyle name="适中 9 2" xfId="17499"/>
    <cellStyle name="适中 9 3" xfId="17500"/>
    <cellStyle name="适中 9 4" xfId="17501"/>
    <cellStyle name="适中 9 5" xfId="17502"/>
    <cellStyle name="适中 9 6" xfId="17503"/>
    <cellStyle name="适中 9 7" xfId="17504"/>
    <cellStyle name="适中 9 8" xfId="17505"/>
    <cellStyle name="适中 9 9" xfId="17506"/>
    <cellStyle name="输出 10" xfId="3440"/>
    <cellStyle name="输出 10 10" xfId="17507"/>
    <cellStyle name="输出 10 11" xfId="17508"/>
    <cellStyle name="输出 10 12" xfId="8919"/>
    <cellStyle name="输出 10 13" xfId="17509"/>
    <cellStyle name="输出 10 14" xfId="17510"/>
    <cellStyle name="输出 10 15" xfId="17511"/>
    <cellStyle name="输出 10 16" xfId="17512"/>
    <cellStyle name="输出 10 2" xfId="17513"/>
    <cellStyle name="输出 10 3" xfId="17514"/>
    <cellStyle name="输出 10 4" xfId="17515"/>
    <cellStyle name="输出 10 5" xfId="17516"/>
    <cellStyle name="输出 10 6" xfId="17517"/>
    <cellStyle name="输出 10 7" xfId="17518"/>
    <cellStyle name="输出 10 8" xfId="17519"/>
    <cellStyle name="输出 10 9" xfId="17520"/>
    <cellStyle name="输出 11" xfId="3442"/>
    <cellStyle name="输出 11 10" xfId="17521"/>
    <cellStyle name="输出 11 11" xfId="17522"/>
    <cellStyle name="输出 11 12" xfId="17523"/>
    <cellStyle name="输出 11 13" xfId="8427"/>
    <cellStyle name="输出 11 14" xfId="8429"/>
    <cellStyle name="输出 11 15" xfId="8431"/>
    <cellStyle name="输出 11 16" xfId="8433"/>
    <cellStyle name="输出 11 2" xfId="17524"/>
    <cellStyle name="输出 11 3" xfId="17525"/>
    <cellStyle name="输出 11 4" xfId="17526"/>
    <cellStyle name="输出 11 5" xfId="17527"/>
    <cellStyle name="输出 11 6" xfId="17528"/>
    <cellStyle name="输出 11 7" xfId="17529"/>
    <cellStyle name="输出 11 8" xfId="17530"/>
    <cellStyle name="输出 11 9" xfId="17531"/>
    <cellStyle name="输出 12" xfId="17532"/>
    <cellStyle name="输出 12 10" xfId="17533"/>
    <cellStyle name="输出 12 11" xfId="17534"/>
    <cellStyle name="输出 12 12" xfId="17535"/>
    <cellStyle name="输出 12 13" xfId="17536"/>
    <cellStyle name="输出 12 14" xfId="17537"/>
    <cellStyle name="输出 12 15" xfId="17538"/>
    <cellStyle name="输出 12 16" xfId="17539"/>
    <cellStyle name="输出 12 2" xfId="17540"/>
    <cellStyle name="输出 12 3" xfId="17541"/>
    <cellStyle name="输出 12 4" xfId="17542"/>
    <cellStyle name="输出 12 5" xfId="17543"/>
    <cellStyle name="输出 12 6" xfId="17544"/>
    <cellStyle name="输出 12 7" xfId="17545"/>
    <cellStyle name="输出 12 8" xfId="17546"/>
    <cellStyle name="输出 12 9" xfId="17547"/>
    <cellStyle name="输出 13" xfId="17548"/>
    <cellStyle name="输出 13 10" xfId="6034"/>
    <cellStyle name="输出 13 11" xfId="6036"/>
    <cellStyle name="输出 13 12" xfId="17549"/>
    <cellStyle name="输出 13 13" xfId="17551"/>
    <cellStyle name="输出 13 14" xfId="17552"/>
    <cellStyle name="输出 13 15" xfId="17553"/>
    <cellStyle name="输出 13 16" xfId="17554"/>
    <cellStyle name="输出 13 2" xfId="17555"/>
    <cellStyle name="输出 13 3" xfId="17556"/>
    <cellStyle name="输出 13 4" xfId="17557"/>
    <cellStyle name="输出 13 5" xfId="17558"/>
    <cellStyle name="输出 13 6" xfId="13293"/>
    <cellStyle name="输出 13 7" xfId="13295"/>
    <cellStyle name="输出 13 8" xfId="13297"/>
    <cellStyle name="输出 13 9" xfId="13299"/>
    <cellStyle name="输出 14" xfId="11717"/>
    <cellStyle name="输出 14 10" xfId="11719"/>
    <cellStyle name="输出 14 11" xfId="11722"/>
    <cellStyle name="输出 14 12" xfId="11725"/>
    <cellStyle name="输出 14 13" xfId="11728"/>
    <cellStyle name="输出 14 14" xfId="11730"/>
    <cellStyle name="输出 14 15" xfId="11732"/>
    <cellStyle name="输出 14 16" xfId="11734"/>
    <cellStyle name="输出 14 2" xfId="11736"/>
    <cellStyle name="输出 14 3" xfId="11738"/>
    <cellStyle name="输出 14 4" xfId="11740"/>
    <cellStyle name="输出 14 5" xfId="11742"/>
    <cellStyle name="输出 14 6" xfId="11744"/>
    <cellStyle name="输出 14 7" xfId="11746"/>
    <cellStyle name="输出 14 8" xfId="11748"/>
    <cellStyle name="输出 14 9" xfId="11750"/>
    <cellStyle name="输出 15" xfId="17559"/>
    <cellStyle name="输出 15 10" xfId="17561"/>
    <cellStyle name="输出 15 11" xfId="17564"/>
    <cellStyle name="输出 15 12" xfId="17567"/>
    <cellStyle name="输出 15 13" xfId="17570"/>
    <cellStyle name="输出 15 14" xfId="17572"/>
    <cellStyle name="输出 15 15" xfId="17574"/>
    <cellStyle name="输出 15 16" xfId="17576"/>
    <cellStyle name="输出 15 2" xfId="17578"/>
    <cellStyle name="输出 15 3" xfId="17580"/>
    <cellStyle name="输出 15 4" xfId="17582"/>
    <cellStyle name="输出 15 5" xfId="17584"/>
    <cellStyle name="输出 15 6" xfId="17586"/>
    <cellStyle name="输出 15 7" xfId="17588"/>
    <cellStyle name="输出 15 8" xfId="17590"/>
    <cellStyle name="输出 15 9" xfId="17592"/>
    <cellStyle name="输出 16" xfId="17594"/>
    <cellStyle name="输出 16 10" xfId="17596"/>
    <cellStyle name="输出 16 11" xfId="15173"/>
    <cellStyle name="输出 16 12" xfId="15176"/>
    <cellStyle name="输出 16 13" xfId="15179"/>
    <cellStyle name="输出 16 14" xfId="15182"/>
    <cellStyle name="输出 16 15" xfId="3629"/>
    <cellStyle name="输出 16 16" xfId="15185"/>
    <cellStyle name="输出 16 2" xfId="17598"/>
    <cellStyle name="输出 16 3" xfId="17600"/>
    <cellStyle name="输出 16 4" xfId="17602"/>
    <cellStyle name="输出 16 5" xfId="17604"/>
    <cellStyle name="输出 16 6" xfId="17606"/>
    <cellStyle name="输出 16 7" xfId="17608"/>
    <cellStyle name="输出 16 8" xfId="17610"/>
    <cellStyle name="输出 16 9" xfId="17612"/>
    <cellStyle name="输出 17" xfId="17614"/>
    <cellStyle name="输出 17 10" xfId="17616"/>
    <cellStyle name="输出 17 11" xfId="17618"/>
    <cellStyle name="输出 17 12" xfId="17620"/>
    <cellStyle name="输出 17 13" xfId="17622"/>
    <cellStyle name="输出 17 14" xfId="17624"/>
    <cellStyle name="输出 17 15" xfId="17626"/>
    <cellStyle name="输出 17 16" xfId="17628"/>
    <cellStyle name="输出 17 2" xfId="17128"/>
    <cellStyle name="输出 17 3" xfId="17131"/>
    <cellStyle name="输出 17 4" xfId="17134"/>
    <cellStyle name="输出 17 5" xfId="17137"/>
    <cellStyle name="输出 17 6" xfId="17140"/>
    <cellStyle name="输出 17 7" xfId="17143"/>
    <cellStyle name="输出 17 8" xfId="17630"/>
    <cellStyle name="输出 17 9" xfId="17632"/>
    <cellStyle name="输出 18" xfId="5457"/>
    <cellStyle name="输出 18 10" xfId="17634"/>
    <cellStyle name="输出 18 11" xfId="17636"/>
    <cellStyle name="输出 18 12" xfId="17638"/>
    <cellStyle name="输出 18 13" xfId="17640"/>
    <cellStyle name="输出 18 14" xfId="17642"/>
    <cellStyle name="输出 18 15" xfId="17644"/>
    <cellStyle name="输出 18 16" xfId="17646"/>
    <cellStyle name="输出 18 2" xfId="5460"/>
    <cellStyle name="输出 18 3" xfId="5463"/>
    <cellStyle name="输出 18 4" xfId="3993"/>
    <cellStyle name="输出 18 5" xfId="3997"/>
    <cellStyle name="输出 18 6" xfId="4000"/>
    <cellStyle name="输出 18 7" xfId="17648"/>
    <cellStyle name="输出 18 8" xfId="17650"/>
    <cellStyle name="输出 18 9" xfId="17652"/>
    <cellStyle name="输出 19" xfId="17654"/>
    <cellStyle name="输出 19 10" xfId="17656"/>
    <cellStyle name="输出 19 11" xfId="17657"/>
    <cellStyle name="输出 19 12" xfId="17658"/>
    <cellStyle name="输出 19 13" xfId="17659"/>
    <cellStyle name="输出 19 14" xfId="17660"/>
    <cellStyle name="输出 19 15" xfId="17661"/>
    <cellStyle name="输出 19 16" xfId="17662"/>
    <cellStyle name="输出 19 2" xfId="5441"/>
    <cellStyle name="输出 19 3" xfId="17663"/>
    <cellStyle name="输出 19 4" xfId="4005"/>
    <cellStyle name="输出 19 5" xfId="4008"/>
    <cellStyle name="输出 19 6" xfId="4011"/>
    <cellStyle name="输出 19 7" xfId="17664"/>
    <cellStyle name="输出 19 8" xfId="17665"/>
    <cellStyle name="输出 19 9" xfId="17666"/>
    <cellStyle name="输出 2" xfId="12224"/>
    <cellStyle name="输出 2 10" xfId="2214"/>
    <cellStyle name="输出 2 11" xfId="2218"/>
    <cellStyle name="输出 2 12" xfId="2222"/>
    <cellStyle name="输出 2 13" xfId="2237"/>
    <cellStyle name="输出 2 14" xfId="2242"/>
    <cellStyle name="输出 2 15" xfId="2246"/>
    <cellStyle name="输出 2 16" xfId="17667"/>
    <cellStyle name="输出 2 17" xfId="17669"/>
    <cellStyle name="输出 2 2" xfId="17671"/>
    <cellStyle name="输出 2 2 10" xfId="17672"/>
    <cellStyle name="输出 2 2 11" xfId="17673"/>
    <cellStyle name="输出 2 2 12" xfId="17674"/>
    <cellStyle name="输出 2 2 13" xfId="17675"/>
    <cellStyle name="输出 2 2 14" xfId="17676"/>
    <cellStyle name="输出 2 2 15" xfId="17677"/>
    <cellStyle name="输出 2 2 16" xfId="17678"/>
    <cellStyle name="输出 2 2 2" xfId="9625"/>
    <cellStyle name="输出 2 2 3" xfId="9628"/>
    <cellStyle name="输出 2 2 4" xfId="9631"/>
    <cellStyle name="输出 2 2 5" xfId="12799"/>
    <cellStyle name="输出 2 2 6" xfId="17679"/>
    <cellStyle name="输出 2 2 7" xfId="17680"/>
    <cellStyle name="输出 2 2 8" xfId="17681"/>
    <cellStyle name="输出 2 2 9" xfId="17682"/>
    <cellStyle name="输出 2 3" xfId="17683"/>
    <cellStyle name="输出 2 4" xfId="17684"/>
    <cellStyle name="输出 2 5" xfId="17685"/>
    <cellStyle name="输出 2 6" xfId="17686"/>
    <cellStyle name="输出 2 7" xfId="17687"/>
    <cellStyle name="输出 2 8" xfId="17688"/>
    <cellStyle name="输出 2 9" xfId="17689"/>
    <cellStyle name="输出 20" xfId="17560"/>
    <cellStyle name="输出 20 10" xfId="17562"/>
    <cellStyle name="输出 20 11" xfId="17565"/>
    <cellStyle name="输出 20 12" xfId="17568"/>
    <cellStyle name="输出 20 13" xfId="17571"/>
    <cellStyle name="输出 20 14" xfId="17573"/>
    <cellStyle name="输出 20 15" xfId="17575"/>
    <cellStyle name="输出 20 16" xfId="17577"/>
    <cellStyle name="输出 20 2" xfId="17579"/>
    <cellStyle name="输出 20 3" xfId="17581"/>
    <cellStyle name="输出 20 4" xfId="17583"/>
    <cellStyle name="输出 20 5" xfId="17585"/>
    <cellStyle name="输出 20 6" xfId="17587"/>
    <cellStyle name="输出 20 7" xfId="17589"/>
    <cellStyle name="输出 20 8" xfId="17591"/>
    <cellStyle name="输出 20 9" xfId="17593"/>
    <cellStyle name="输出 21" xfId="17595"/>
    <cellStyle name="输出 21 10" xfId="17597"/>
    <cellStyle name="输出 21 11" xfId="15174"/>
    <cellStyle name="输出 21 12" xfId="15177"/>
    <cellStyle name="输出 21 13" xfId="15180"/>
    <cellStyle name="输出 21 14" xfId="15183"/>
    <cellStyle name="输出 21 15" xfId="3628"/>
    <cellStyle name="输出 21 16" xfId="15186"/>
    <cellStyle name="输出 21 2" xfId="17599"/>
    <cellStyle name="输出 21 3" xfId="17601"/>
    <cellStyle name="输出 21 4" xfId="17603"/>
    <cellStyle name="输出 21 5" xfId="17605"/>
    <cellStyle name="输出 21 6" xfId="17607"/>
    <cellStyle name="输出 21 7" xfId="17609"/>
    <cellStyle name="输出 21 8" xfId="17611"/>
    <cellStyle name="输出 21 9" xfId="17613"/>
    <cellStyle name="输出 22" xfId="17615"/>
    <cellStyle name="输出 22 10" xfId="17617"/>
    <cellStyle name="输出 22 11" xfId="17619"/>
    <cellStyle name="输出 22 12" xfId="17621"/>
    <cellStyle name="输出 22 13" xfId="17623"/>
    <cellStyle name="输出 22 14" xfId="17625"/>
    <cellStyle name="输出 22 15" xfId="17627"/>
    <cellStyle name="输出 22 16" xfId="17629"/>
    <cellStyle name="输出 22 2" xfId="17129"/>
    <cellStyle name="输出 22 3" xfId="17132"/>
    <cellStyle name="输出 22 4" xfId="17135"/>
    <cellStyle name="输出 22 5" xfId="17138"/>
    <cellStyle name="输出 22 6" xfId="17141"/>
    <cellStyle name="输出 22 7" xfId="17144"/>
    <cellStyle name="输出 22 8" xfId="17631"/>
    <cellStyle name="输出 22 9" xfId="17633"/>
    <cellStyle name="输出 23" xfId="5458"/>
    <cellStyle name="输出 23 10" xfId="17635"/>
    <cellStyle name="输出 23 11" xfId="17637"/>
    <cellStyle name="输出 23 12" xfId="17639"/>
    <cellStyle name="输出 23 13" xfId="17641"/>
    <cellStyle name="输出 23 14" xfId="17643"/>
    <cellStyle name="输出 23 15" xfId="17645"/>
    <cellStyle name="输出 23 16" xfId="17647"/>
    <cellStyle name="输出 23 2" xfId="5461"/>
    <cellStyle name="输出 23 3" xfId="5464"/>
    <cellStyle name="输出 23 4" xfId="3992"/>
    <cellStyle name="输出 23 5" xfId="3996"/>
    <cellStyle name="输出 23 6" xfId="3999"/>
    <cellStyle name="输出 23 7" xfId="17649"/>
    <cellStyle name="输出 23 8" xfId="17651"/>
    <cellStyle name="输出 23 9" xfId="17653"/>
    <cellStyle name="输出 24" xfId="17655"/>
    <cellStyle name="输出 25" xfId="17690"/>
    <cellStyle name="输出 26" xfId="17692"/>
    <cellStyle name="输出 27" xfId="17694"/>
    <cellStyle name="输出 28" xfId="17696"/>
    <cellStyle name="输出 29" xfId="17698"/>
    <cellStyle name="输出 3" xfId="12226"/>
    <cellStyle name="输出 3 10" xfId="17700"/>
    <cellStyle name="输出 3 11" xfId="17703"/>
    <cellStyle name="输出 3 12" xfId="17706"/>
    <cellStyle name="输出 3 13" xfId="17709"/>
    <cellStyle name="输出 3 14" xfId="17712"/>
    <cellStyle name="输出 3 15" xfId="17715"/>
    <cellStyle name="输出 3 16" xfId="17718"/>
    <cellStyle name="输出 3 2" xfId="17721"/>
    <cellStyle name="输出 3 3" xfId="17722"/>
    <cellStyle name="输出 3 4" xfId="17723"/>
    <cellStyle name="输出 3 5" xfId="17724"/>
    <cellStyle name="输出 3 6" xfId="17725"/>
    <cellStyle name="输出 3 7" xfId="17726"/>
    <cellStyle name="输出 3 8" xfId="17727"/>
    <cellStyle name="输出 3 9" xfId="17728"/>
    <cellStyle name="输出 30" xfId="17691"/>
    <cellStyle name="输出 31" xfId="17693"/>
    <cellStyle name="输出 32" xfId="17695"/>
    <cellStyle name="输出 33" xfId="17697"/>
    <cellStyle name="输出 34" xfId="17699"/>
    <cellStyle name="输出 35" xfId="17729"/>
    <cellStyle name="输出 36" xfId="17730"/>
    <cellStyle name="输出 37" xfId="17731"/>
    <cellStyle name="输出 4" xfId="12228"/>
    <cellStyle name="输出 4 10" xfId="17732"/>
    <cellStyle name="输出 4 11" xfId="17733"/>
    <cellStyle name="输出 4 12" xfId="17734"/>
    <cellStyle name="输出 4 13" xfId="17735"/>
    <cellStyle name="输出 4 14" xfId="17736"/>
    <cellStyle name="输出 4 15" xfId="17737"/>
    <cellStyle name="输出 4 16" xfId="17738"/>
    <cellStyle name="输出 4 2" xfId="17739"/>
    <cellStyle name="输出 4 3" xfId="17740"/>
    <cellStyle name="输出 4 4" xfId="17741"/>
    <cellStyle name="输出 4 5" xfId="17742"/>
    <cellStyle name="输出 4 6" xfId="17743"/>
    <cellStyle name="输出 4 7" xfId="4601"/>
    <cellStyle name="输出 4 8" xfId="17744"/>
    <cellStyle name="输出 4 9" xfId="17745"/>
    <cellStyle name="输出 5" xfId="12231"/>
    <cellStyle name="输出 5 10" xfId="17746"/>
    <cellStyle name="输出 5 11" xfId="17747"/>
    <cellStyle name="输出 5 12" xfId="17748"/>
    <cellStyle name="输出 5 13" xfId="17749"/>
    <cellStyle name="输出 5 14" xfId="17750"/>
    <cellStyle name="输出 5 15" xfId="17751"/>
    <cellStyle name="输出 5 16" xfId="17752"/>
    <cellStyle name="输出 5 2" xfId="17753"/>
    <cellStyle name="输出 5 3" xfId="17754"/>
    <cellStyle name="输出 5 4" xfId="17755"/>
    <cellStyle name="输出 5 5" xfId="17756"/>
    <cellStyle name="输出 5 6" xfId="17757"/>
    <cellStyle name="输出 5 7" xfId="17758"/>
    <cellStyle name="输出 5 8" xfId="17759"/>
    <cellStyle name="输出 5 9" xfId="17760"/>
    <cellStyle name="输出 6" xfId="12234"/>
    <cellStyle name="输出 6 10" xfId="12886"/>
    <cellStyle name="输出 6 11" xfId="2150"/>
    <cellStyle name="输出 6 12" xfId="2156"/>
    <cellStyle name="输出 6 13" xfId="2161"/>
    <cellStyle name="输出 6 14" xfId="12888"/>
    <cellStyle name="输出 6 15" xfId="12890"/>
    <cellStyle name="输出 6 16" xfId="12892"/>
    <cellStyle name="输出 6 2" xfId="16819"/>
    <cellStyle name="输出 6 3" xfId="16821"/>
    <cellStyle name="输出 6 4" xfId="10835"/>
    <cellStyle name="输出 6 5" xfId="16823"/>
    <cellStyle name="输出 6 6" xfId="10158"/>
    <cellStyle name="输出 6 7" xfId="17761"/>
    <cellStyle name="输出 6 8" xfId="17762"/>
    <cellStyle name="输出 6 9" xfId="17763"/>
    <cellStyle name="输出 7" xfId="15484"/>
    <cellStyle name="输出 7 10" xfId="17764"/>
    <cellStyle name="输出 7 11" xfId="17765"/>
    <cellStyle name="输出 7 12" xfId="17766"/>
    <cellStyle name="输出 7 13" xfId="17767"/>
    <cellStyle name="输出 7 14" xfId="17768"/>
    <cellStyle name="输出 7 15" xfId="17769"/>
    <cellStyle name="输出 7 16" xfId="17770"/>
    <cellStyle name="输出 7 2" xfId="16845"/>
    <cellStyle name="输出 7 3" xfId="16847"/>
    <cellStyle name="输出 7 4" xfId="16849"/>
    <cellStyle name="输出 7 5" xfId="16851"/>
    <cellStyle name="输出 7 6" xfId="16853"/>
    <cellStyle name="输出 7 7" xfId="17771"/>
    <cellStyle name="输出 7 8" xfId="17772"/>
    <cellStyle name="输出 7 9" xfId="17773"/>
    <cellStyle name="输出 8" xfId="15486"/>
    <cellStyle name="输出 8 10" xfId="17774"/>
    <cellStyle name="输出 8 11" xfId="17775"/>
    <cellStyle name="输出 8 12" xfId="16662"/>
    <cellStyle name="输出 8 13" xfId="16664"/>
    <cellStyle name="输出 8 14" xfId="16666"/>
    <cellStyle name="输出 8 15" xfId="11985"/>
    <cellStyle name="输出 8 16" xfId="16668"/>
    <cellStyle name="输出 8 2" xfId="16868"/>
    <cellStyle name="输出 8 3" xfId="16870"/>
    <cellStyle name="输出 8 4" xfId="16872"/>
    <cellStyle name="输出 8 5" xfId="16874"/>
    <cellStyle name="输出 8 6" xfId="16876"/>
    <cellStyle name="输出 8 7" xfId="17776"/>
    <cellStyle name="输出 8 8" xfId="17777"/>
    <cellStyle name="输出 8 9" xfId="17778"/>
    <cellStyle name="输出 9" xfId="15488"/>
    <cellStyle name="输出 9 10" xfId="3383"/>
    <cellStyle name="输出 9 11" xfId="3386"/>
    <cellStyle name="输出 9 12" xfId="3389"/>
    <cellStyle name="输出 9 13" xfId="16788"/>
    <cellStyle name="输出 9 14" xfId="14951"/>
    <cellStyle name="输出 9 15" xfId="14955"/>
    <cellStyle name="输出 9 16" xfId="14959"/>
    <cellStyle name="输出 9 2" xfId="16890"/>
    <cellStyle name="输出 9 3" xfId="16893"/>
    <cellStyle name="输出 9 4" xfId="16896"/>
    <cellStyle name="输出 9 5" xfId="16899"/>
    <cellStyle name="输出 9 6" xfId="16901"/>
    <cellStyle name="输出 9 7" xfId="17779"/>
    <cellStyle name="输出 9 8" xfId="17780"/>
    <cellStyle name="输出 9 9" xfId="17781"/>
    <cellStyle name="输入 10" xfId="17782"/>
    <cellStyle name="输入 10 10" xfId="17783"/>
    <cellStyle name="输入 10 11" xfId="17784"/>
    <cellStyle name="输入 10 12" xfId="17785"/>
    <cellStyle name="输入 10 13" xfId="17786"/>
    <cellStyle name="输入 10 14" xfId="2029"/>
    <cellStyle name="输入 10 15" xfId="2033"/>
    <cellStyle name="输入 10 16" xfId="2037"/>
    <cellStyle name="输入 10 2" xfId="17787"/>
    <cellStyle name="输入 10 3" xfId="17788"/>
    <cellStyle name="输入 10 4" xfId="17789"/>
    <cellStyle name="输入 10 5" xfId="17790"/>
    <cellStyle name="输入 10 6" xfId="17791"/>
    <cellStyle name="输入 10 7" xfId="17792"/>
    <cellStyle name="输入 10 8" xfId="14689"/>
    <cellStyle name="输入 10 9" xfId="14691"/>
    <cellStyle name="输入 11" xfId="17793"/>
    <cellStyle name="输入 11 10" xfId="17794"/>
    <cellStyle name="输入 11 11" xfId="17795"/>
    <cellStyle name="输入 11 12" xfId="17796"/>
    <cellStyle name="输入 11 13" xfId="17797"/>
    <cellStyle name="输入 11 14" xfId="17798"/>
    <cellStyle name="输入 11 15" xfId="17799"/>
    <cellStyle name="输入 11 16" xfId="17800"/>
    <cellStyle name="输入 11 2" xfId="17801"/>
    <cellStyle name="输入 11 3" xfId="17802"/>
    <cellStyle name="输入 11 4" xfId="17803"/>
    <cellStyle name="输入 11 5" xfId="17804"/>
    <cellStyle name="输入 11 6" xfId="17805"/>
    <cellStyle name="输入 11 7" xfId="17806"/>
    <cellStyle name="输入 11 8" xfId="14704"/>
    <cellStyle name="输入 11 9" xfId="14706"/>
    <cellStyle name="输入 12" xfId="17807"/>
    <cellStyle name="输入 12 10" xfId="17808"/>
    <cellStyle name="输入 12 11" xfId="17809"/>
    <cellStyle name="输入 12 12" xfId="17810"/>
    <cellStyle name="输入 12 13" xfId="17811"/>
    <cellStyle name="输入 12 14" xfId="17812"/>
    <cellStyle name="输入 12 15" xfId="17813"/>
    <cellStyle name="输入 12 16" xfId="17814"/>
    <cellStyle name="输入 12 2" xfId="11778"/>
    <cellStyle name="输入 12 3" xfId="11780"/>
    <cellStyle name="输入 12 4" xfId="11782"/>
    <cellStyle name="输入 12 5" xfId="11784"/>
    <cellStyle name="输入 12 6" xfId="17815"/>
    <cellStyle name="输入 12 7" xfId="17816"/>
    <cellStyle name="输入 12 8" xfId="14719"/>
    <cellStyle name="输入 12 9" xfId="14721"/>
    <cellStyle name="输入 13" xfId="17817"/>
    <cellStyle name="输入 13 10" xfId="7883"/>
    <cellStyle name="输入 13 11" xfId="7886"/>
    <cellStyle name="输入 13 12" xfId="7889"/>
    <cellStyle name="输入 13 13" xfId="7892"/>
    <cellStyle name="输入 13 14" xfId="7895"/>
    <cellStyle name="输入 13 15" xfId="7898"/>
    <cellStyle name="输入 13 16" xfId="7901"/>
    <cellStyle name="输入 13 2" xfId="17818"/>
    <cellStyle name="输入 13 3" xfId="17819"/>
    <cellStyle name="输入 13 4" xfId="17820"/>
    <cellStyle name="输入 13 5" xfId="17821"/>
    <cellStyle name="输入 13 6" xfId="17822"/>
    <cellStyle name="输入 13 7" xfId="17823"/>
    <cellStyle name="输入 13 8" xfId="14741"/>
    <cellStyle name="输入 13 9" xfId="14743"/>
    <cellStyle name="输入 14" xfId="17824"/>
    <cellStyle name="输入 14 10" xfId="7992"/>
    <cellStyle name="输入 14 11" xfId="7995"/>
    <cellStyle name="输入 14 12" xfId="7998"/>
    <cellStyle name="输入 14 13" xfId="8001"/>
    <cellStyle name="输入 14 14" xfId="8004"/>
    <cellStyle name="输入 14 15" xfId="8007"/>
    <cellStyle name="输入 14 16" xfId="8010"/>
    <cellStyle name="输入 14 2" xfId="13179"/>
    <cellStyle name="输入 14 3" xfId="17825"/>
    <cellStyle name="输入 14 4" xfId="17826"/>
    <cellStyle name="输入 14 5" xfId="17827"/>
    <cellStyle name="输入 14 6" xfId="17828"/>
    <cellStyle name="输入 14 7" xfId="17829"/>
    <cellStyle name="输入 14 8" xfId="14755"/>
    <cellStyle name="输入 14 9" xfId="14757"/>
    <cellStyle name="输入 15" xfId="17830"/>
    <cellStyle name="输入 15 10" xfId="17832"/>
    <cellStyle name="输入 15 11" xfId="17834"/>
    <cellStyle name="输入 15 12" xfId="17836"/>
    <cellStyle name="输入 15 13" xfId="17838"/>
    <cellStyle name="输入 15 14" xfId="2258"/>
    <cellStyle name="输入 15 15" xfId="2261"/>
    <cellStyle name="输入 15 16" xfId="2264"/>
    <cellStyle name="输入 15 2" xfId="17840"/>
    <cellStyle name="输入 15 3" xfId="17842"/>
    <cellStyle name="输入 15 4" xfId="17844"/>
    <cellStyle name="输入 15 5" xfId="17846"/>
    <cellStyle name="输入 15 6" xfId="17848"/>
    <cellStyle name="输入 15 7" xfId="17850"/>
    <cellStyle name="输入 15 8" xfId="14770"/>
    <cellStyle name="输入 15 9" xfId="14773"/>
    <cellStyle name="输入 16" xfId="17852"/>
    <cellStyle name="输入 16 10" xfId="17854"/>
    <cellStyle name="输入 16 11" xfId="17856"/>
    <cellStyle name="输入 16 12" xfId="17858"/>
    <cellStyle name="输入 16 13" xfId="17860"/>
    <cellStyle name="输入 16 14" xfId="17862"/>
    <cellStyle name="输入 16 15" xfId="17864"/>
    <cellStyle name="输入 16 16" xfId="17866"/>
    <cellStyle name="输入 16 2" xfId="17868"/>
    <cellStyle name="输入 16 3" xfId="17870"/>
    <cellStyle name="输入 16 4" xfId="17872"/>
    <cellStyle name="输入 16 5" xfId="17874"/>
    <cellStyle name="输入 16 6" xfId="17876"/>
    <cellStyle name="输入 16 7" xfId="17878"/>
    <cellStyle name="输入 16 8" xfId="14789"/>
    <cellStyle name="输入 16 9" xfId="14792"/>
    <cellStyle name="输入 17" xfId="17880"/>
    <cellStyle name="输入 17 10" xfId="17882"/>
    <cellStyle name="输入 17 11" xfId="17884"/>
    <cellStyle name="输入 17 12" xfId="17886"/>
    <cellStyle name="输入 17 13" xfId="17888"/>
    <cellStyle name="输入 17 14" xfId="17890"/>
    <cellStyle name="输入 17 15" xfId="17892"/>
    <cellStyle name="输入 17 16" xfId="17894"/>
    <cellStyle name="输入 17 2" xfId="17896"/>
    <cellStyle name="输入 17 3" xfId="17898"/>
    <cellStyle name="输入 17 4" xfId="17900"/>
    <cellStyle name="输入 17 5" xfId="17902"/>
    <cellStyle name="输入 17 6" xfId="17904"/>
    <cellStyle name="输入 17 7" xfId="17906"/>
    <cellStyle name="输入 17 8" xfId="17908"/>
    <cellStyle name="输入 17 9" xfId="17910"/>
    <cellStyle name="输入 18" xfId="17912"/>
    <cellStyle name="输入 18 10" xfId="8183"/>
    <cellStyle name="输入 18 11" xfId="3040"/>
    <cellStyle name="输入 18 12" xfId="3055"/>
    <cellStyle name="输入 18 13" xfId="3066"/>
    <cellStyle name="输入 18 14" xfId="3073"/>
    <cellStyle name="输入 18 15" xfId="3080"/>
    <cellStyle name="输入 18 16" xfId="3084"/>
    <cellStyle name="输入 18 2" xfId="17914"/>
    <cellStyle name="输入 18 3" xfId="17916"/>
    <cellStyle name="输入 18 4" xfId="17918"/>
    <cellStyle name="输入 18 5" xfId="17920"/>
    <cellStyle name="输入 18 6" xfId="17922"/>
    <cellStyle name="输入 18 7" xfId="17924"/>
    <cellStyle name="输入 18 8" xfId="17926"/>
    <cellStyle name="输入 18 9" xfId="17928"/>
    <cellStyle name="输入 19" xfId="17930"/>
    <cellStyle name="输入 19 10" xfId="8276"/>
    <cellStyle name="输入 19 11" xfId="200"/>
    <cellStyle name="输入 19 12" xfId="269"/>
    <cellStyle name="输入 19 13" xfId="218"/>
    <cellStyle name="输入 19 14" xfId="242"/>
    <cellStyle name="输入 19 15" xfId="2356"/>
    <cellStyle name="输入 19 16" xfId="2373"/>
    <cellStyle name="输入 19 2" xfId="17932"/>
    <cellStyle name="输入 19 3" xfId="17933"/>
    <cellStyle name="输入 19 4" xfId="17934"/>
    <cellStyle name="输入 19 5" xfId="17935"/>
    <cellStyle name="输入 19 6" xfId="17936"/>
    <cellStyle name="输入 19 7" xfId="17937"/>
    <cellStyle name="输入 19 8" xfId="17938"/>
    <cellStyle name="输入 19 9" xfId="17939"/>
    <cellStyle name="输入 2" xfId="5840"/>
    <cellStyle name="输入 2 10" xfId="17940"/>
    <cellStyle name="输入 2 11" xfId="17941"/>
    <cellStyle name="输入 2 12" xfId="17942"/>
    <cellStyle name="输入 2 13" xfId="17943"/>
    <cellStyle name="输入 2 14" xfId="12419"/>
    <cellStyle name="输入 2 15" xfId="1807"/>
    <cellStyle name="输入 2 16" xfId="4461"/>
    <cellStyle name="输入 2 17" xfId="4464"/>
    <cellStyle name="输入 2 2" xfId="5842"/>
    <cellStyle name="输入 2 2 10" xfId="17944"/>
    <cellStyle name="输入 2 2 11" xfId="17945"/>
    <cellStyle name="输入 2 2 12" xfId="17946"/>
    <cellStyle name="输入 2 2 13" xfId="17947"/>
    <cellStyle name="输入 2 2 14" xfId="17948"/>
    <cellStyle name="输入 2 2 15" xfId="17949"/>
    <cellStyle name="输入 2 2 16" xfId="17950"/>
    <cellStyle name="输入 2 2 2" xfId="17951"/>
    <cellStyle name="输入 2 2 3" xfId="17952"/>
    <cellStyle name="输入 2 2 4" xfId="17953"/>
    <cellStyle name="输入 2 2 5" xfId="17954"/>
    <cellStyle name="输入 2 2 6" xfId="17955"/>
    <cellStyle name="输入 2 2 7" xfId="9304"/>
    <cellStyle name="输入 2 2 8" xfId="17956"/>
    <cellStyle name="输入 2 2 9" xfId="17957"/>
    <cellStyle name="输入 2 3" xfId="5844"/>
    <cellStyle name="输入 2 4" xfId="5846"/>
    <cellStyle name="输入 2 5" xfId="17958"/>
    <cellStyle name="输入 2 6" xfId="17959"/>
    <cellStyle name="输入 2 7" xfId="17960"/>
    <cellStyle name="输入 2 8" xfId="17961"/>
    <cellStyle name="输入 2 9" xfId="17962"/>
    <cellStyle name="输入 20" xfId="17831"/>
    <cellStyle name="输入 20 10" xfId="17833"/>
    <cellStyle name="输入 20 11" xfId="17835"/>
    <cellStyle name="输入 20 12" xfId="17837"/>
    <cellStyle name="输入 20 13" xfId="17839"/>
    <cellStyle name="输入 20 14" xfId="2257"/>
    <cellStyle name="输入 20 15" xfId="2260"/>
    <cellStyle name="输入 20 16" xfId="2263"/>
    <cellStyle name="输入 20 2" xfId="17841"/>
    <cellStyle name="输入 20 3" xfId="17843"/>
    <cellStyle name="输入 20 4" xfId="17845"/>
    <cellStyle name="输入 20 5" xfId="17847"/>
    <cellStyle name="输入 20 6" xfId="17849"/>
    <cellStyle name="输入 20 7" xfId="17851"/>
    <cellStyle name="输入 20 8" xfId="14771"/>
    <cellStyle name="输入 20 9" xfId="14774"/>
    <cellStyle name="输入 21" xfId="17853"/>
    <cellStyle name="输入 21 10" xfId="17855"/>
    <cellStyle name="输入 21 11" xfId="17857"/>
    <cellStyle name="输入 21 12" xfId="17859"/>
    <cellStyle name="输入 21 13" xfId="17861"/>
    <cellStyle name="输入 21 14" xfId="17863"/>
    <cellStyle name="输入 21 15" xfId="17865"/>
    <cellStyle name="输入 21 16" xfId="17867"/>
    <cellStyle name="输入 21 2" xfId="17869"/>
    <cellStyle name="输入 21 3" xfId="17871"/>
    <cellStyle name="输入 21 4" xfId="17873"/>
    <cellStyle name="输入 21 5" xfId="17875"/>
    <cellStyle name="输入 21 6" xfId="17877"/>
    <cellStyle name="输入 21 7" xfId="17879"/>
    <cellStyle name="输入 21 8" xfId="14790"/>
    <cellStyle name="输入 21 9" xfId="14793"/>
    <cellStyle name="输入 22" xfId="17881"/>
    <cellStyle name="输入 22 10" xfId="17883"/>
    <cellStyle name="输入 22 11" xfId="17885"/>
    <cellStyle name="输入 22 12" xfId="17887"/>
    <cellStyle name="输入 22 13" xfId="17889"/>
    <cellStyle name="输入 22 14" xfId="17891"/>
    <cellStyle name="输入 22 15" xfId="17893"/>
    <cellStyle name="输入 22 16" xfId="17895"/>
    <cellStyle name="输入 22 2" xfId="17897"/>
    <cellStyle name="输入 22 3" xfId="17899"/>
    <cellStyle name="输入 22 4" xfId="17901"/>
    <cellStyle name="输入 22 5" xfId="17903"/>
    <cellStyle name="输入 22 6" xfId="17905"/>
    <cellStyle name="输入 22 7" xfId="17907"/>
    <cellStyle name="输入 22 8" xfId="17909"/>
    <cellStyle name="输入 22 9" xfId="17911"/>
    <cellStyle name="输入 23" xfId="17913"/>
    <cellStyle name="输入 23 10" xfId="8184"/>
    <cellStyle name="输入 23 11" xfId="3039"/>
    <cellStyle name="输入 23 12" xfId="3054"/>
    <cellStyle name="输入 23 13" xfId="3065"/>
    <cellStyle name="输入 23 14" xfId="3072"/>
    <cellStyle name="输入 23 15" xfId="3079"/>
    <cellStyle name="输入 23 16" xfId="3083"/>
    <cellStyle name="输入 23 2" xfId="17915"/>
    <cellStyle name="输入 23 3" xfId="17917"/>
    <cellStyle name="输入 23 4" xfId="17919"/>
    <cellStyle name="输入 23 5" xfId="17921"/>
    <cellStyle name="输入 23 6" xfId="17923"/>
    <cellStyle name="输入 23 7" xfId="17925"/>
    <cellStyle name="输入 23 8" xfId="17927"/>
    <cellStyle name="输入 23 9" xfId="17929"/>
    <cellStyle name="输入 24" xfId="17931"/>
    <cellStyle name="输入 25" xfId="17963"/>
    <cellStyle name="输入 26" xfId="17965"/>
    <cellStyle name="输入 27" xfId="17967"/>
    <cellStyle name="输入 28" xfId="17969"/>
    <cellStyle name="输入 29" xfId="5094"/>
    <cellStyle name="输入 3" xfId="5849"/>
    <cellStyle name="输入 3 10" xfId="14654"/>
    <cellStyle name="输入 3 11" xfId="14656"/>
    <cellStyle name="输入 3 12" xfId="14658"/>
    <cellStyle name="输入 3 13" xfId="14660"/>
    <cellStyle name="输入 3 14" xfId="14662"/>
    <cellStyle name="输入 3 15" xfId="14664"/>
    <cellStyle name="输入 3 16" xfId="17971"/>
    <cellStyle name="输入 3 2" xfId="5851"/>
    <cellStyle name="输入 3 3" xfId="5853"/>
    <cellStyle name="输入 3 4" xfId="5855"/>
    <cellStyle name="输入 3 5" xfId="17972"/>
    <cellStyle name="输入 3 6" xfId="17973"/>
    <cellStyle name="输入 3 7" xfId="17974"/>
    <cellStyle name="输入 3 8" xfId="3060"/>
    <cellStyle name="输入 3 9" xfId="3063"/>
    <cellStyle name="输入 30" xfId="17964"/>
    <cellStyle name="输入 31" xfId="17966"/>
    <cellStyle name="输入 32" xfId="17968"/>
    <cellStyle name="输入 33" xfId="17970"/>
    <cellStyle name="输入 34" xfId="5095"/>
    <cellStyle name="输入 35" xfId="17975"/>
    <cellStyle name="输入 36" xfId="17976"/>
    <cellStyle name="输入 37" xfId="17977"/>
    <cellStyle name="输入 4" xfId="16020"/>
    <cellStyle name="输入 4 10" xfId="14723"/>
    <cellStyle name="输入 4 11" xfId="14725"/>
    <cellStyle name="输入 4 12" xfId="14727"/>
    <cellStyle name="输入 4 13" xfId="14729"/>
    <cellStyle name="输入 4 14" xfId="14731"/>
    <cellStyle name="输入 4 15" xfId="14733"/>
    <cellStyle name="输入 4 16" xfId="17978"/>
    <cellStyle name="输入 4 2" xfId="17979"/>
    <cellStyle name="输入 4 3" xfId="17980"/>
    <cellStyle name="输入 4 4" xfId="17981"/>
    <cellStyle name="输入 4 5" xfId="17982"/>
    <cellStyle name="输入 4 6" xfId="17983"/>
    <cellStyle name="输入 4 7" xfId="7003"/>
    <cellStyle name="输入 4 8" xfId="7005"/>
    <cellStyle name="输入 4 9" xfId="7007"/>
    <cellStyle name="输入 5" xfId="16022"/>
    <cellStyle name="输入 5 10" xfId="17984"/>
    <cellStyle name="输入 5 11" xfId="17985"/>
    <cellStyle name="输入 5 12" xfId="17986"/>
    <cellStyle name="输入 5 13" xfId="17987"/>
    <cellStyle name="输入 5 14" xfId="17988"/>
    <cellStyle name="输入 5 15" xfId="17989"/>
    <cellStyle name="输入 5 16" xfId="13094"/>
    <cellStyle name="输入 5 2" xfId="17990"/>
    <cellStyle name="输入 5 3" xfId="17991"/>
    <cellStyle name="输入 5 4" xfId="17992"/>
    <cellStyle name="输入 5 5" xfId="17993"/>
    <cellStyle name="输入 5 6" xfId="17994"/>
    <cellStyle name="输入 5 7" xfId="17995"/>
    <cellStyle name="输入 5 8" xfId="17996"/>
    <cellStyle name="输入 5 9" xfId="17997"/>
    <cellStyle name="输入 6" xfId="17998"/>
    <cellStyle name="输入 6 10" xfId="17999"/>
    <cellStyle name="输入 6 11" xfId="18000"/>
    <cellStyle name="输入 6 12" xfId="18001"/>
    <cellStyle name="输入 6 13" xfId="18002"/>
    <cellStyle name="输入 6 14" xfId="18003"/>
    <cellStyle name="输入 6 15" xfId="18004"/>
    <cellStyle name="输入 6 16" xfId="18005"/>
    <cellStyle name="输入 6 2" xfId="18006"/>
    <cellStyle name="输入 6 3" xfId="18007"/>
    <cellStyle name="输入 6 4" xfId="18008"/>
    <cellStyle name="输入 6 5" xfId="18009"/>
    <cellStyle name="输入 6 6" xfId="18010"/>
    <cellStyle name="输入 6 7" xfId="18011"/>
    <cellStyle name="输入 6 8" xfId="18012"/>
    <cellStyle name="输入 6 9" xfId="18013"/>
    <cellStyle name="输入 7" xfId="18014"/>
    <cellStyle name="输入 7 10" xfId="18015"/>
    <cellStyle name="输入 7 11" xfId="18018"/>
    <cellStyle name="输入 7 12" xfId="18021"/>
    <cellStyle name="输入 7 13" xfId="18024"/>
    <cellStyle name="输入 7 14" xfId="18027"/>
    <cellStyle name="输入 7 15" xfId="18030"/>
    <cellStyle name="输入 7 16" xfId="18033"/>
    <cellStyle name="输入 7 2" xfId="18036"/>
    <cellStyle name="输入 7 3" xfId="18038"/>
    <cellStyle name="输入 7 4" xfId="18040"/>
    <cellStyle name="输入 7 5" xfId="18042"/>
    <cellStyle name="输入 7 6" xfId="18044"/>
    <cellStyle name="输入 7 7" xfId="18046"/>
    <cellStyle name="输入 7 8" xfId="18048"/>
    <cellStyle name="输入 7 9" xfId="18050"/>
    <cellStyle name="输入 8" xfId="15430"/>
    <cellStyle name="输入 8 10" xfId="18051"/>
    <cellStyle name="输入 8 11" xfId="18052"/>
    <cellStyle name="输入 8 12" xfId="18053"/>
    <cellStyle name="输入 8 13" xfId="18054"/>
    <cellStyle name="输入 8 14" xfId="18055"/>
    <cellStyle name="输入 8 15" xfId="18056"/>
    <cellStyle name="输入 8 16" xfId="18057"/>
    <cellStyle name="输入 8 2" xfId="18058"/>
    <cellStyle name="输入 8 3" xfId="18059"/>
    <cellStyle name="输入 8 4" xfId="18060"/>
    <cellStyle name="输入 8 5" xfId="18061"/>
    <cellStyle name="输入 8 6" xfId="18062"/>
    <cellStyle name="输入 8 7" xfId="18063"/>
    <cellStyle name="输入 8 8" xfId="18064"/>
    <cellStyle name="输入 8 9" xfId="18065"/>
    <cellStyle name="输入 9" xfId="18066"/>
    <cellStyle name="输入 9 10" xfId="9732"/>
    <cellStyle name="输入 9 11" xfId="13077"/>
    <cellStyle name="输入 9 12" xfId="13110"/>
    <cellStyle name="输入 9 13" xfId="13159"/>
    <cellStyle name="输入 9 14" xfId="13205"/>
    <cellStyle name="输入 9 15" xfId="13276"/>
    <cellStyle name="输入 9 16" xfId="13329"/>
    <cellStyle name="输入 9 2" xfId="18067"/>
    <cellStyle name="输入 9 3" xfId="18068"/>
    <cellStyle name="输入 9 4" xfId="18069"/>
    <cellStyle name="输入 9 5" xfId="18070"/>
    <cellStyle name="输入 9 6" xfId="18071"/>
    <cellStyle name="输入 9 7" xfId="7022"/>
    <cellStyle name="输入 9 8" xfId="7025"/>
    <cellStyle name="输入 9 9" xfId="7028"/>
    <cellStyle name="数量" xfId="15994"/>
    <cellStyle name="数量 10" xfId="12040"/>
    <cellStyle name="数量 11" xfId="12042"/>
    <cellStyle name="数量 12" xfId="12044"/>
    <cellStyle name="数量 13" xfId="12046"/>
    <cellStyle name="数量 2" xfId="14301"/>
    <cellStyle name="数量 3" xfId="14303"/>
    <cellStyle name="数量 4" xfId="14305"/>
    <cellStyle name="数量 5" xfId="18072"/>
    <cellStyle name="数量 6" xfId="18073"/>
    <cellStyle name="数量 7" xfId="18074"/>
    <cellStyle name="数量 8" xfId="18075"/>
    <cellStyle name="数量 9" xfId="18076"/>
    <cellStyle name="样式 1" xfId="18077"/>
    <cellStyle name="样式 1 10" xfId="18078"/>
    <cellStyle name="样式 1 11" xfId="18079"/>
    <cellStyle name="样式 1 12" xfId="18080"/>
    <cellStyle name="样式 1 13" xfId="18081"/>
    <cellStyle name="样式 1 14" xfId="4726"/>
    <cellStyle name="样式 1 15" xfId="18082"/>
    <cellStyle name="样式 1 16" xfId="18083"/>
    <cellStyle name="样式 1 2" xfId="18084"/>
    <cellStyle name="样式 1 2 10" xfId="18085"/>
    <cellStyle name="样式 1 2 11" xfId="18086"/>
    <cellStyle name="样式 1 2 12" xfId="16766"/>
    <cellStyle name="样式 1 2 13" xfId="16769"/>
    <cellStyle name="样式 1 2 2" xfId="18087"/>
    <cellStyle name="样式 1 2 3" xfId="18088"/>
    <cellStyle name="样式 1 2 4" xfId="16884"/>
    <cellStyle name="样式 1 2 5" xfId="16886"/>
    <cellStyle name="样式 1 2 6" xfId="16888"/>
    <cellStyle name="样式 1 2 7" xfId="16891"/>
    <cellStyle name="样式 1 2 8" xfId="16894"/>
    <cellStyle name="样式 1 2 9" xfId="16897"/>
    <cellStyle name="样式 1 3" xfId="18089"/>
    <cellStyle name="样式 1 3 10" xfId="18090"/>
    <cellStyle name="样式 1 3 11" xfId="18091"/>
    <cellStyle name="样式 1 3 12" xfId="18092"/>
    <cellStyle name="样式 1 3 13" xfId="18093"/>
    <cellStyle name="样式 1 3 2" xfId="18094"/>
    <cellStyle name="样式 1 3 3" xfId="18095"/>
    <cellStyle name="样式 1 3 4" xfId="16909"/>
    <cellStyle name="样式 1 3 5" xfId="16911"/>
    <cellStyle name="样式 1 3 6" xfId="16913"/>
    <cellStyle name="样式 1 3 7" xfId="16915"/>
    <cellStyle name="样式 1 3 8" xfId="16917"/>
    <cellStyle name="样式 1 3 9" xfId="16919"/>
    <cellStyle name="样式 1 4" xfId="10775"/>
    <cellStyle name="样式 1 4 10" xfId="18096"/>
    <cellStyle name="样式 1 4 11" xfId="18097"/>
    <cellStyle name="样式 1 4 12" xfId="18098"/>
    <cellStyle name="样式 1 4 13" xfId="18099"/>
    <cellStyle name="样式 1 4 2" xfId="13925"/>
    <cellStyle name="样式 1 4 3" xfId="13927"/>
    <cellStyle name="样式 1 4 4" xfId="13930"/>
    <cellStyle name="样式 1 4 5" xfId="13933"/>
    <cellStyle name="样式 1 4 6" xfId="16924"/>
    <cellStyle name="样式 1 4 7" xfId="16926"/>
    <cellStyle name="样式 1 4 8" xfId="16928"/>
    <cellStyle name="样式 1 4 9" xfId="16930"/>
    <cellStyle name="样式 1 5" xfId="10777"/>
    <cellStyle name="样式 1 6" xfId="10779"/>
    <cellStyle name="样式 1 7" xfId="10781"/>
    <cellStyle name="样式 1 8" xfId="10783"/>
    <cellStyle name="样式 1 9" xfId="8929"/>
    <cellStyle name="样式 2" xfId="18100"/>
    <cellStyle name="一般_Bill-1" xfId="17550"/>
    <cellStyle name="一般_万科四季花城三期工程量清单 2 2 2 2" xfId="18101"/>
    <cellStyle name="昗弨_BOOKSHIP" xfId="18102"/>
    <cellStyle name="寘嬫愗傝 [0.00]_PRODUCT DETAIL Q1" xfId="18103"/>
    <cellStyle name="寘嬫愗傝_PRODUCT DETAIL Q1" xfId="14787"/>
    <cellStyle name="注释 10" xfId="18104"/>
    <cellStyle name="注释 10 10" xfId="7904"/>
    <cellStyle name="注释 10 11" xfId="18105"/>
    <cellStyle name="注释 10 12" xfId="18106"/>
    <cellStyle name="注释 10 13" xfId="18107"/>
    <cellStyle name="注释 10 14" xfId="18108"/>
    <cellStyle name="注释 10 15" xfId="18109"/>
    <cellStyle name="注释 10 16" xfId="18110"/>
    <cellStyle name="注释 10 2" xfId="18111"/>
    <cellStyle name="注释 10 3" xfId="18112"/>
    <cellStyle name="注释 10 4" xfId="18113"/>
    <cellStyle name="注释 10 5" xfId="18114"/>
    <cellStyle name="注释 10 6" xfId="18115"/>
    <cellStyle name="注释 10 7" xfId="18116"/>
    <cellStyle name="注释 10 8" xfId="18117"/>
    <cellStyle name="注释 10 9" xfId="18118"/>
    <cellStyle name="注释 11" xfId="18119"/>
    <cellStyle name="注释 11 10" xfId="8013"/>
    <cellStyle name="注释 11 11" xfId="18120"/>
    <cellStyle name="注释 11 12" xfId="18121"/>
    <cellStyle name="注释 11 13" xfId="18122"/>
    <cellStyle name="注释 11 14" xfId="18123"/>
    <cellStyle name="注释 11 15" xfId="18124"/>
    <cellStyle name="注释 11 16" xfId="18125"/>
    <cellStyle name="注释 11 2" xfId="18126"/>
    <cellStyle name="注释 11 3" xfId="18127"/>
    <cellStyle name="注释 11 4" xfId="18128"/>
    <cellStyle name="注释 11 5" xfId="18129"/>
    <cellStyle name="注释 11 6" xfId="18130"/>
    <cellStyle name="注释 11 7" xfId="18131"/>
    <cellStyle name="注释 11 8" xfId="18132"/>
    <cellStyle name="注释 11 9" xfId="18133"/>
    <cellStyle name="注释 12" xfId="18134"/>
    <cellStyle name="注释 12 10" xfId="18135"/>
    <cellStyle name="注释 12 11" xfId="18136"/>
    <cellStyle name="注释 12 12" xfId="18137"/>
    <cellStyle name="注释 12 13" xfId="18138"/>
    <cellStyle name="注释 12 14" xfId="18139"/>
    <cellStyle name="注释 12 15" xfId="18140"/>
    <cellStyle name="注释 12 16" xfId="11092"/>
    <cellStyle name="注释 12 2" xfId="2208"/>
    <cellStyle name="注释 12 3" xfId="2213"/>
    <cellStyle name="注释 12 4" xfId="2217"/>
    <cellStyle name="注释 12 5" xfId="2221"/>
    <cellStyle name="注释 12 6" xfId="2236"/>
    <cellStyle name="注释 12 7" xfId="2241"/>
    <cellStyle name="注释 12 8" xfId="2245"/>
    <cellStyle name="注释 12 9" xfId="17668"/>
    <cellStyle name="注释 13" xfId="18141"/>
    <cellStyle name="注释 13 10" xfId="18142"/>
    <cellStyle name="注释 13 11" xfId="13646"/>
    <cellStyle name="注释 13 12" xfId="13648"/>
    <cellStyle name="注释 13 13" xfId="13650"/>
    <cellStyle name="注释 13 14" xfId="13652"/>
    <cellStyle name="注释 13 15" xfId="13654"/>
    <cellStyle name="注释 13 16" xfId="13656"/>
    <cellStyle name="注释 13 2" xfId="18143"/>
    <cellStyle name="注释 13 3" xfId="18144"/>
    <cellStyle name="注释 13 4" xfId="18145"/>
    <cellStyle name="注释 13 5" xfId="56"/>
    <cellStyle name="注释 13 6" xfId="18146"/>
    <cellStyle name="注释 13 7" xfId="18147"/>
    <cellStyle name="注释 13 8" xfId="18148"/>
    <cellStyle name="注释 13 9" xfId="18149"/>
    <cellStyle name="注释 14" xfId="18150"/>
    <cellStyle name="注释 14 10" xfId="18151"/>
    <cellStyle name="注释 14 11" xfId="18152"/>
    <cellStyle name="注释 14 12" xfId="18153"/>
    <cellStyle name="注释 14 13" xfId="18154"/>
    <cellStyle name="注释 14 14" xfId="18155"/>
    <cellStyle name="注释 14 15" xfId="18156"/>
    <cellStyle name="注释 14 16" xfId="18157"/>
    <cellStyle name="注释 14 2" xfId="12147"/>
    <cellStyle name="注释 14 3" xfId="13821"/>
    <cellStyle name="注释 14 4" xfId="13823"/>
    <cellStyle name="注释 14 5" xfId="18158"/>
    <cellStyle name="注释 14 6" xfId="3859"/>
    <cellStyle name="注释 14 7" xfId="18159"/>
    <cellStyle name="注释 14 8" xfId="18160"/>
    <cellStyle name="注释 14 9" xfId="18161"/>
    <cellStyle name="注释 15" xfId="18016"/>
    <cellStyle name="注释 15 10" xfId="3091"/>
    <cellStyle name="注释 15 11" xfId="2806"/>
    <cellStyle name="注释 15 12" xfId="2813"/>
    <cellStyle name="注释 15 13" xfId="2820"/>
    <cellStyle name="注释 15 14" xfId="3114"/>
    <cellStyle name="注释 15 15" xfId="3119"/>
    <cellStyle name="注释 15 16" xfId="3124"/>
    <cellStyle name="注释 15 2" xfId="18162"/>
    <cellStyle name="注释 15 3" xfId="18164"/>
    <cellStyle name="注释 15 4" xfId="18166"/>
    <cellStyle name="注释 15 5" xfId="18168"/>
    <cellStyle name="注释 15 6" xfId="18170"/>
    <cellStyle name="注释 15 7" xfId="18172"/>
    <cellStyle name="注释 15 8" xfId="18174"/>
    <cellStyle name="注释 15 9" xfId="18176"/>
    <cellStyle name="注释 16" xfId="18019"/>
    <cellStyle name="注释 16 10" xfId="2398"/>
    <cellStyle name="注释 16 11" xfId="1336"/>
    <cellStyle name="注释 16 12" xfId="1350"/>
    <cellStyle name="注释 16 13" xfId="1365"/>
    <cellStyle name="注释 16 14" xfId="2477"/>
    <cellStyle name="注释 16 15" xfId="2513"/>
    <cellStyle name="注释 16 16" xfId="2524"/>
    <cellStyle name="注释 16 2" xfId="18178"/>
    <cellStyle name="注释 16 3" xfId="18180"/>
    <cellStyle name="注释 16 4" xfId="18182"/>
    <cellStyle name="注释 16 5" xfId="18184"/>
    <cellStyle name="注释 16 6" xfId="18186"/>
    <cellStyle name="注释 16 7" xfId="18188"/>
    <cellStyle name="注释 16 8" xfId="18190"/>
    <cellStyle name="注释 16 9" xfId="18192"/>
    <cellStyle name="注释 17" xfId="18022"/>
    <cellStyle name="注释 17 10" xfId="746"/>
    <cellStyle name="注释 17 11" xfId="775"/>
    <cellStyle name="注释 17 12" xfId="809"/>
    <cellStyle name="注释 17 13" xfId="845"/>
    <cellStyle name="注释 17 14" xfId="887"/>
    <cellStyle name="注释 17 15" xfId="906"/>
    <cellStyle name="注释 17 16" xfId="954"/>
    <cellStyle name="注释 17 2" xfId="18194"/>
    <cellStyle name="注释 17 3" xfId="17701"/>
    <cellStyle name="注释 17 4" xfId="17704"/>
    <cellStyle name="注释 17 5" xfId="17707"/>
    <cellStyle name="注释 17 6" xfId="17710"/>
    <cellStyle name="注释 17 7" xfId="17713"/>
    <cellStyle name="注释 17 8" xfId="17716"/>
    <cellStyle name="注释 17 9" xfId="17719"/>
    <cellStyle name="注释 18" xfId="18025"/>
    <cellStyle name="注释 18 10" xfId="1129"/>
    <cellStyle name="注释 18 11" xfId="1154"/>
    <cellStyle name="注释 18 12" xfId="1184"/>
    <cellStyle name="注释 18 13" xfId="428"/>
    <cellStyle name="注释 18 14" xfId="441"/>
    <cellStyle name="注释 18 15" xfId="452"/>
    <cellStyle name="注释 18 16" xfId="118"/>
    <cellStyle name="注释 18 2" xfId="18196"/>
    <cellStyle name="注释 18 3" xfId="18198"/>
    <cellStyle name="注释 18 4" xfId="18200"/>
    <cellStyle name="注释 18 5" xfId="18202"/>
    <cellStyle name="注释 18 6" xfId="18204"/>
    <cellStyle name="注释 18 7" xfId="18206"/>
    <cellStyle name="注释 18 8" xfId="18208"/>
    <cellStyle name="注释 18 9" xfId="18210"/>
    <cellStyle name="注释 19" xfId="18028"/>
    <cellStyle name="注释 19 10" xfId="1325"/>
    <cellStyle name="注释 19 11" xfId="1379"/>
    <cellStyle name="注释 19 12" xfId="1392"/>
    <cellStyle name="注释 19 13" xfId="1427"/>
    <cellStyle name="注释 19 14" xfId="1453"/>
    <cellStyle name="注释 19 15" xfId="332"/>
    <cellStyle name="注释 19 16" xfId="1481"/>
    <cellStyle name="注释 19 2" xfId="18212"/>
    <cellStyle name="注释 19 3" xfId="18213"/>
    <cellStyle name="注释 19 4" xfId="18214"/>
    <cellStyle name="注释 19 5" xfId="18215"/>
    <cellStyle name="注释 19 6" xfId="18216"/>
    <cellStyle name="注释 19 7" xfId="18217"/>
    <cellStyle name="注释 19 8" xfId="18218"/>
    <cellStyle name="注释 19 9" xfId="18219"/>
    <cellStyle name="注释 2" xfId="18220"/>
    <cellStyle name="注释 2 10" xfId="18221"/>
    <cellStyle name="注释 2 11" xfId="4124"/>
    <cellStyle name="注释 2 12" xfId="13235"/>
    <cellStyle name="注释 2 13" xfId="13237"/>
    <cellStyle name="注释 2 14" xfId="13239"/>
    <cellStyle name="注释 2 15" xfId="13241"/>
    <cellStyle name="注释 2 16" xfId="13243"/>
    <cellStyle name="注释 2 17" xfId="13245"/>
    <cellStyle name="注释 2 2" xfId="18222"/>
    <cellStyle name="注释 2 2 10" xfId="8797"/>
    <cellStyle name="注释 2 2 11" xfId="8799"/>
    <cellStyle name="注释 2 2 12" xfId="8801"/>
    <cellStyle name="注释 2 2 13" xfId="8803"/>
    <cellStyle name="注释 2 2 14" xfId="8805"/>
    <cellStyle name="注释 2 2 15" xfId="8807"/>
    <cellStyle name="注释 2 2 16" xfId="8809"/>
    <cellStyle name="注释 2 2 2" xfId="18223"/>
    <cellStyle name="注释 2 2 3" xfId="18224"/>
    <cellStyle name="注释 2 2 4" xfId="18225"/>
    <cellStyle name="注释 2 2 5" xfId="18226"/>
    <cellStyle name="注释 2 2 6" xfId="18227"/>
    <cellStyle name="注释 2 2 7" xfId="1747"/>
    <cellStyle name="注释 2 2 8" xfId="1750"/>
    <cellStyle name="注释 2 2 9" xfId="1753"/>
    <cellStyle name="注释 2 3" xfId="18228"/>
    <cellStyle name="注释 2 4" xfId="18229"/>
    <cellStyle name="注释 2 5" xfId="18230"/>
    <cellStyle name="注释 2 6" xfId="18231"/>
    <cellStyle name="注释 2 7" xfId="11720"/>
    <cellStyle name="注释 2 8" xfId="11723"/>
    <cellStyle name="注释 2 9" xfId="11726"/>
    <cellStyle name="注释 20" xfId="18017"/>
    <cellStyle name="注释 20 10" xfId="3090"/>
    <cellStyle name="注释 20 11" xfId="2805"/>
    <cellStyle name="注释 20 12" xfId="2812"/>
    <cellStyle name="注释 20 13" xfId="2819"/>
    <cellStyle name="注释 20 14" xfId="3113"/>
    <cellStyle name="注释 20 15" xfId="3118"/>
    <cellStyle name="注释 20 16" xfId="3123"/>
    <cellStyle name="注释 20 2" xfId="18163"/>
    <cellStyle name="注释 20 3" xfId="18165"/>
    <cellStyle name="注释 20 4" xfId="18167"/>
    <cellStyle name="注释 20 5" xfId="18169"/>
    <cellStyle name="注释 20 6" xfId="18171"/>
    <cellStyle name="注释 20 7" xfId="18173"/>
    <cellStyle name="注释 20 8" xfId="18175"/>
    <cellStyle name="注释 20 9" xfId="18177"/>
    <cellStyle name="注释 21" xfId="18020"/>
    <cellStyle name="注释 21 10" xfId="2397"/>
    <cellStyle name="注释 21 11" xfId="1335"/>
    <cellStyle name="注释 21 12" xfId="1349"/>
    <cellStyle name="注释 21 13" xfId="1364"/>
    <cellStyle name="注释 21 14" xfId="2476"/>
    <cellStyle name="注释 21 15" xfId="2512"/>
    <cellStyle name="注释 21 16" xfId="2523"/>
    <cellStyle name="注释 21 2" xfId="18179"/>
    <cellStyle name="注释 21 3" xfId="18181"/>
    <cellStyle name="注释 21 4" xfId="18183"/>
    <cellStyle name="注释 21 5" xfId="18185"/>
    <cellStyle name="注释 21 6" xfId="18187"/>
    <cellStyle name="注释 21 7" xfId="18189"/>
    <cellStyle name="注释 21 8" xfId="18191"/>
    <cellStyle name="注释 21 9" xfId="18193"/>
    <cellStyle name="注释 22" xfId="18023"/>
    <cellStyle name="注释 22 10" xfId="745"/>
    <cellStyle name="注释 22 11" xfId="774"/>
    <cellStyle name="注释 22 12" xfId="808"/>
    <cellStyle name="注释 22 13" xfId="844"/>
    <cellStyle name="注释 22 14" xfId="886"/>
    <cellStyle name="注释 22 15" xfId="905"/>
    <cellStyle name="注释 22 16" xfId="953"/>
    <cellStyle name="注释 22 2" xfId="18195"/>
    <cellStyle name="注释 22 3" xfId="17702"/>
    <cellStyle name="注释 22 4" xfId="17705"/>
    <cellStyle name="注释 22 5" xfId="17708"/>
    <cellStyle name="注释 22 6" xfId="17711"/>
    <cellStyle name="注释 22 7" xfId="17714"/>
    <cellStyle name="注释 22 8" xfId="17717"/>
    <cellStyle name="注释 22 9" xfId="17720"/>
    <cellStyle name="注释 23" xfId="18026"/>
    <cellStyle name="注释 23 10" xfId="1128"/>
    <cellStyle name="注释 23 11" xfId="1153"/>
    <cellStyle name="注释 23 12" xfId="1183"/>
    <cellStyle name="注释 23 13" xfId="429"/>
    <cellStyle name="注释 23 14" xfId="442"/>
    <cellStyle name="注释 23 15" xfId="453"/>
    <cellStyle name="注释 23 16" xfId="119"/>
    <cellStyle name="注释 23 2" xfId="18197"/>
    <cellStyle name="注释 23 3" xfId="18199"/>
    <cellStyle name="注释 23 4" xfId="18201"/>
    <cellStyle name="注释 23 5" xfId="18203"/>
    <cellStyle name="注释 23 6" xfId="18205"/>
    <cellStyle name="注释 23 7" xfId="18207"/>
    <cellStyle name="注释 23 8" xfId="18209"/>
    <cellStyle name="注释 23 9" xfId="18211"/>
    <cellStyle name="注释 24" xfId="18029"/>
    <cellStyle name="注释 25" xfId="18031"/>
    <cellStyle name="注释 26" xfId="18034"/>
    <cellStyle name="注释 27" xfId="3862"/>
    <cellStyle name="注释 28" xfId="3865"/>
    <cellStyle name="注释 29" xfId="3868"/>
    <cellStyle name="注释 3" xfId="18037"/>
    <cellStyle name="注释 3 10" xfId="18232"/>
    <cellStyle name="注释 3 11" xfId="18233"/>
    <cellStyle name="注释 3 12" xfId="18234"/>
    <cellStyle name="注释 3 13" xfId="18235"/>
    <cellStyle name="注释 3 14" xfId="18236"/>
    <cellStyle name="注释 3 15" xfId="18237"/>
    <cellStyle name="注释 3 16" xfId="18238"/>
    <cellStyle name="注释 3 2" xfId="18239"/>
    <cellStyle name="注释 3 3" xfId="18240"/>
    <cellStyle name="注释 3 4" xfId="18241"/>
    <cellStyle name="注释 3 5" xfId="18242"/>
    <cellStyle name="注释 3 6" xfId="18243"/>
    <cellStyle name="注释 3 7" xfId="18244"/>
    <cellStyle name="注释 3 8" xfId="18245"/>
    <cellStyle name="注释 3 9" xfId="18246"/>
    <cellStyle name="注释 30" xfId="18032"/>
    <cellStyle name="注释 31" xfId="18035"/>
    <cellStyle name="注释 32" xfId="3861"/>
    <cellStyle name="注释 33" xfId="3864"/>
    <cellStyle name="注释 34" xfId="3867"/>
    <cellStyle name="注释 35" xfId="18247"/>
    <cellStyle name="注释 36" xfId="18248"/>
    <cellStyle name="注释 37" xfId="18249"/>
    <cellStyle name="注释 4" xfId="18039"/>
    <cellStyle name="注释 4 10" xfId="17670"/>
    <cellStyle name="注释 4 11" xfId="18250"/>
    <cellStyle name="注释 4 12" xfId="18251"/>
    <cellStyle name="注释 4 13" xfId="18252"/>
    <cellStyle name="注释 4 14" xfId="18253"/>
    <cellStyle name="注释 4 15" xfId="18254"/>
    <cellStyle name="注释 4 16" xfId="18255"/>
    <cellStyle name="注释 4 2" xfId="18256"/>
    <cellStyle name="注释 4 3" xfId="18257"/>
    <cellStyle name="注释 4 4" xfId="18258"/>
    <cellStyle name="注释 4 5" xfId="18259"/>
    <cellStyle name="注释 4 6" xfId="18260"/>
    <cellStyle name="注释 4 7" xfId="18261"/>
    <cellStyle name="注释 4 8" xfId="18262"/>
    <cellStyle name="注释 4 9" xfId="18263"/>
    <cellStyle name="注释 5" xfId="18041"/>
    <cellStyle name="注释 5 10" xfId="18264"/>
    <cellStyle name="注释 5 11" xfId="18265"/>
    <cellStyle name="注释 5 12" xfId="18266"/>
    <cellStyle name="注释 5 13" xfId="18267"/>
    <cellStyle name="注释 5 14" xfId="18268"/>
    <cellStyle name="注释 5 15" xfId="18269"/>
    <cellStyle name="注释 5 16" xfId="18270"/>
    <cellStyle name="注释 5 2" xfId="18271"/>
    <cellStyle name="注释 5 3" xfId="18272"/>
    <cellStyle name="注释 5 4" xfId="18273"/>
    <cellStyle name="注释 5 5" xfId="18274"/>
    <cellStyle name="注释 5 6" xfId="18275"/>
    <cellStyle name="注释 5 7" xfId="18276"/>
    <cellStyle name="注释 5 8" xfId="18277"/>
    <cellStyle name="注释 5 9" xfId="18278"/>
    <cellStyle name="注释 6" xfId="18043"/>
    <cellStyle name="注释 6 10" xfId="18279"/>
    <cellStyle name="注释 6 11" xfId="18280"/>
    <cellStyle name="注释 6 12" xfId="18281"/>
    <cellStyle name="注释 6 13" xfId="18282"/>
    <cellStyle name="注释 6 14" xfId="18283"/>
    <cellStyle name="注释 6 15" xfId="18284"/>
    <cellStyle name="注释 6 16" xfId="18285"/>
    <cellStyle name="注释 6 2" xfId="18286"/>
    <cellStyle name="注释 6 3" xfId="18287"/>
    <cellStyle name="注释 6 4" xfId="18288"/>
    <cellStyle name="注释 6 5" xfId="18289"/>
    <cellStyle name="注释 6 6" xfId="18290"/>
    <cellStyle name="注释 6 7" xfId="18291"/>
    <cellStyle name="注释 6 8" xfId="18292"/>
    <cellStyle name="注释 6 9" xfId="18293"/>
    <cellStyle name="注释 7" xfId="18045"/>
    <cellStyle name="注释 7 10" xfId="18294"/>
    <cellStyle name="注释 7 11" xfId="18295"/>
    <cellStyle name="注释 7 12" xfId="18296"/>
    <cellStyle name="注释 7 13" xfId="18297"/>
    <cellStyle name="注释 7 14" xfId="18298"/>
    <cellStyle name="注释 7 15" xfId="18299"/>
    <cellStyle name="注释 7 16" xfId="18300"/>
    <cellStyle name="注释 7 2" xfId="18301"/>
    <cellStyle name="注释 7 3" xfId="18302"/>
    <cellStyle name="注释 7 4" xfId="18303"/>
    <cellStyle name="注释 7 5" xfId="18304"/>
    <cellStyle name="注释 7 6" xfId="18305"/>
    <cellStyle name="注释 7 7" xfId="17563"/>
    <cellStyle name="注释 7 8" xfId="17566"/>
    <cellStyle name="注释 7 9" xfId="17569"/>
    <cellStyle name="注释 8" xfId="18047"/>
    <cellStyle name="注释 8 10" xfId="18306"/>
    <cellStyle name="注释 8 11" xfId="18307"/>
    <cellStyle name="注释 8 12" xfId="18308"/>
    <cellStyle name="注释 8 13" xfId="18309"/>
    <cellStyle name="注释 8 14" xfId="18310"/>
    <cellStyle name="注释 8 15" xfId="18311"/>
    <cellStyle name="注释 8 16" xfId="18312"/>
    <cellStyle name="注释 8 2" xfId="18313"/>
    <cellStyle name="注释 8 3" xfId="18314"/>
    <cellStyle name="注释 8 4" xfId="18315"/>
    <cellStyle name="注释 8 5" xfId="18316"/>
    <cellStyle name="注释 8 6" xfId="18317"/>
    <cellStyle name="注释 8 7" xfId="18318"/>
    <cellStyle name="注释 8 8" xfId="18319"/>
    <cellStyle name="注释 8 9" xfId="18320"/>
    <cellStyle name="注释 9" xfId="18049"/>
    <cellStyle name="注释 9 10" xfId="18321"/>
    <cellStyle name="注释 9 11" xfId="18322"/>
    <cellStyle name="注释 9 12" xfId="18323"/>
    <cellStyle name="注释 9 13" xfId="18324"/>
    <cellStyle name="注释 9 14" xfId="18325"/>
    <cellStyle name="注释 9 15" xfId="18326"/>
    <cellStyle name="注释 9 16" xfId="18327"/>
    <cellStyle name="注释 9 2" xfId="2092"/>
    <cellStyle name="注释 9 3" xfId="2098"/>
    <cellStyle name="注释 9 4" xfId="3787"/>
    <cellStyle name="注释 9 5" xfId="2788"/>
    <cellStyle name="注释 9 6" xfId="18328"/>
    <cellStyle name="注释 9 7" xfId="2795"/>
    <cellStyle name="注释 9 8" xfId="15106"/>
    <cellStyle name="注释 9 9" xfId="15123"/>
  </cellStyles>
  <dxfs count="0"/>
  <tableStyles count="0" defaultTableStyle="TableStyleMedium9"/>
  <colors>
    <mruColors>
      <color rgb="FFFF0000"/>
      <color rgb="FFFFCCFF"/>
      <color rgb="FF99CCFF"/>
      <color rgb="FFFFFF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40557;&#23707;&#19977;&#26399;&#28165;&#21333;&#32534;&#21046;\(&#20379;&#21442;&#32771;)%20&#25237;&#26631;&#25253;&#20215;&#27169;&#25311;&#28165;&#21333;&#65288;&#21152;&#24030;&#28286;%20&#21495;&#2700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7169;&#25311;&#28165;&#21333;/&#21150;&#20844;/2014&#24180;&#24230;/&#23453;&#33021;&#39033;&#30446;/1#2#&#22359;\&#23453;&#33021;&#22478;&#19968;&#12289;&#20108;&#26631;&#27573;&#12304;&#26426;&#30005;&#24635;&#21253;&#12305;\WLP\001---&#24635;&#21253;&#21512;&#21516;\&#38468;&#20214;\Users\Administrator\Desktop\&#26032;&#24314;&#25991;&#20214;&#22841;%20(3)\&#26032;&#24314;&#25991;&#20214;&#22841;%20(2)\Users\Administrator\Documents\Tencent%20Files\741990421\FileRecv\&#27169;&#25311;&#25237;&#26631;3.12\&#19968;&#26631;&#27573;2012.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169;&#25311;&#28165;&#21333;/&#21150;&#20844;/2014&#24180;&#24230;/&#23453;&#33021;&#39033;&#30446;/1#2#&#22359;\&#23453;&#33021;&#22478;&#19968;&#12289;&#20108;&#26631;&#27573;&#12304;&#26426;&#30005;&#24635;&#21253;&#12305;\WLP\&#26085;&#24120;&#36164;&#26009;\&#30456;&#20851;&#25991;&#26723;&#27169;&#26495;\&#24037;&#31243;&#37327;&#28165;&#21333;\&#31532;&#20108;&#25209;&#28165;&#21333;\&#24037;&#31243;&#37327;&#28165;&#21333;&#27169;&#26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甲指乙供材料报价表"/>
      <sheetName val="包干费用表"/>
      <sheetName val="表3.1增城土建工程综合单价组价明细表"/>
      <sheetName val="A翼写字楼"/>
      <sheetName val="清单-总"/>
      <sheetName val="给排水工程量计算书"/>
      <sheetName val="内围地梁钢筋说明"/>
      <sheetName val="21"/>
      <sheetName val="Lguide"/>
      <sheetName val="Rent Input"/>
      <sheetName val="防水工程"/>
      <sheetName val="手工计算"/>
      <sheetName val="Input"/>
      <sheetName val="合格证 (2)"/>
      <sheetName val="主要规划指标"/>
      <sheetName val="成本测算"/>
      <sheetName val="信息"/>
      <sheetName val="3"/>
      <sheetName val="人工费"/>
      <sheetName val="eqpmad2"/>
      <sheetName val="脚手架"/>
      <sheetName val="装饰部分"/>
      <sheetName val="地梁"/>
      <sheetName val="面积指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pmad2"/>
      <sheetName val="SMCTSSP2"/>
      <sheetName val="计算稿封面"/>
      <sheetName val="门窗表"/>
      <sheetName val="计算稿"/>
      <sheetName val="_x0000__x0000__x0000__x0000__x0000__x0000__x0000__x0000_"/>
      <sheetName val="_x005f_x0000__x005f_x0000__x005f_x0000__x005f_x0000__x0"/>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POWER ASSUMPTIONS"/>
      <sheetName val="¹Ü±È±í£¨2£©"/>
      <sheetName val="¿ÆÓà"/>
      <sheetName val="ÖÆ±È±í£¨2£©"/>
      <sheetName val="Ëð±í"/>
      <sheetName val="¹ÌÕÛ£¨2£©"/>
      <sheetName val="Ô¤Ìá±í"/>
      <sheetName val="×Ê¸º±í"/>
      <sheetName val="Ã«Àû±í"/>
      <sheetName val="Ó¦Ë°±í"/>
      <sheetName val="¹Ü±È±í"/>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B"/>
      <sheetName val="趋势图"/>
      <sheetName val="折旧测试"/>
      <sheetName val="应收账款及预收账款明细表"/>
      <sheetName val="81180截止测试"/>
      <sheetName val="营业收入"/>
      <sheetName val="81130主营月份"/>
      <sheetName val="存货明细表 "/>
      <sheetName val="54131"/>
      <sheetName val="存货成本重算"/>
      <sheetName val="投资性房地产"/>
      <sheetName val="占地面积统计表"/>
      <sheetName val="企业表一"/>
      <sheetName val="M-5C"/>
      <sheetName val="M-5A"/>
      <sheetName val="Sheet1"/>
      <sheetName val="应收账款明细表"/>
      <sheetName val="应付－武汉运盛钢铁贸易有限公司"/>
      <sheetName val="襄樊鼎益机电有限公司"/>
      <sheetName val="会计科目"/>
      <sheetName val="盈余公积 （合并)"/>
      <sheetName val="包增减变动"/>
      <sheetName val="#REF!"/>
      <sheetName val="CF"/>
      <sheetName val="长期股权投资"/>
      <sheetName val="封面"/>
      <sheetName val="总分类账"/>
      <sheetName val="固定资产明细表"/>
      <sheetName val="固及累及减值"/>
      <sheetName val="56261盘点"/>
      <sheetName val="货币资金"/>
      <sheetName val="其他应收明细表"/>
      <sheetName val="在建工程审计说明"/>
      <sheetName val="124301 查询"/>
      <sheetName val="经贸库存商品"/>
      <sheetName val="户名"/>
      <sheetName val="工程量"/>
      <sheetName val="inf"/>
      <sheetName val="Third party"/>
      <sheetName val="82130其他"/>
      <sheetName val="表4-12"/>
      <sheetName val="核算项目余额表"/>
      <sheetName val="G.1R-Shou COP Gf"/>
      <sheetName val="KKKKKKKK"/>
      <sheetName val="Market share"/>
      <sheetName val="fs(for Consol)"/>
      <sheetName val="10-2.固定资产处置表"/>
      <sheetName val="资产表横向"/>
      <sheetName val="目录"/>
      <sheetName val="期初调整"/>
      <sheetName val="平均年限法(基于入账原值和入账预计使用期间)"/>
      <sheetName val="56271-2"/>
      <sheetName val="3、工程在施情况明细表 "/>
      <sheetName val="_x005f_x005f_x005f_x0000__x005f_x005f_x005f_x0000__x005"/>
      <sheetName val="_x005f_x005f_x005f_x005f_x005f_x005f_x005f_x0000__x005f"/>
      <sheetName val="21"/>
      <sheetName val="Toolbox"/>
      <sheetName val="销售财务日报表②"/>
      <sheetName val="参照表"/>
      <sheetName val="46亩(新)"/>
      <sheetName val="钢筋计算表"/>
      <sheetName val="基础数据命名表"/>
      <sheetName val="技术指标"/>
      <sheetName val="税金预测"/>
      <sheetName val="主要规划指标"/>
      <sheetName val="税金缴纳情况"/>
      <sheetName val="土地款预测"/>
      <sheetName val="销售回款预测"/>
      <sheetName val="08.01"/>
      <sheetName val="政府性收费预测"/>
      <sheetName val="Open"/>
      <sheetName val="Financ. Overview"/>
      <sheetName val="SW-TEO"/>
      <sheetName val="Main"/>
      <sheetName val="经济指标"/>
      <sheetName val="单位库"/>
      <sheetName val="电视监控"/>
      <sheetName val="参数表"/>
      <sheetName val="Sheet1 (11)"/>
      <sheetName val="1-4栋结算清单汇总表"/>
      <sheetName val="设计指标"/>
      <sheetName val="墙面工程"/>
      <sheetName val="改加胶玻璃、室外栏杆"/>
      <sheetName val="廊桥水乡"/>
      <sheetName val="中央公园城"/>
      <sheetName val="11年计划"/>
      <sheetName val="字段"/>
      <sheetName val="1.投标总价封面"/>
      <sheetName val="折线图2数据"/>
      <sheetName val="合计"/>
      <sheetName val="P1012001"/>
      <sheetName val="变更部分 (3) "/>
      <sheetName val="D栋计算式明细"/>
      <sheetName val="内围地梁钢筋说明"/>
      <sheetName val="经济指标分析表"/>
      <sheetName val="金双楠项目"/>
      <sheetName val="跟踪分析表"/>
      <sheetName val="成本下降版"/>
      <sheetName val="_x005f_x005f_x005f_x005f_x005f_x005f_x005f_x005f_x005f_x005f_"/>
      <sheetName val="客户基本概况表"/>
      <sheetName val="列表"/>
      <sheetName val="评估假设"/>
      <sheetName val="五金"/>
      <sheetName val="工程量清单（一标段）"/>
      <sheetName val="承台(砖模) "/>
      <sheetName val="柱"/>
      <sheetName val="楼层"/>
      <sheetName val="POWER_ASSUMPTIONS"/>
      <sheetName val="G_1R-Shou_COP_Gf"/>
      <sheetName val="Financ__Overview"/>
      <sheetName val="中小学生"/>
      <sheetName val="FYYS-1-编制底稿04-招聘活动支出"/>
      <sheetName val="综合认价"/>
      <sheetName val="2.1设计部"/>
      <sheetName val="合同"/>
      <sheetName val="新明源销售财务日报"/>
      <sheetName val="项目汇总"/>
      <sheetName val="综合单价分析表"/>
      <sheetName val="主要材料预算价格计算表"/>
      <sheetName val="土方"/>
      <sheetName val="土建工程综合单价表"/>
      <sheetName val="土建工程综合单价组价明细表"/>
      <sheetName val="工商税收"/>
      <sheetName val="GDP"/>
      <sheetName val="地上结构重计量争议汇总表"/>
      <sheetName val="地下结构重计量争议汇总表"/>
      <sheetName val="00000ppy"/>
      <sheetName val="分类说明"/>
      <sheetName val="原因说明"/>
      <sheetName val="一般预算收入"/>
      <sheetName val="财务费用"/>
      <sheetName val="收入与成本"/>
      <sheetName val="销售比率"/>
      <sheetName val="1-合同台账"/>
      <sheetName val="5-综合认价台账"/>
      <sheetName val="_x005f_x005f_x005f_x0000__x005f"/>
      <sheetName val="_x005f_x0000__x005f_x0000__x005"/>
      <sheetName val="_x005f_x005f_x005f_x005f_x005f_x005f_x005f_x005f_"/>
      <sheetName val="_x005f_x0000__x005f"/>
      <sheetName val="分产品销售收入、成本分析表"/>
      <sheetName val="其他凭证抽查"/>
      <sheetName val="K3代码"/>
      <sheetName val="公司管理费用"/>
      <sheetName val="资产负债表及损益表"/>
      <sheetName val="重要内部交易"/>
      <sheetName val="管理费用"/>
      <sheetName val="营业费用"/>
      <sheetName val="制造费用"/>
      <sheetName val="所得税凭证抽查"/>
      <sheetName val="应交税费审定表"/>
      <sheetName val="Sheet9"/>
      <sheetName val="#REF"/>
      <sheetName val="预付清单"/>
      <sheetName val="在建工程设备"/>
      <sheetName val="调整分录汇总"/>
      <sheetName val="关联方及集团内清单"/>
      <sheetName val="主营成本"/>
      <sheetName val="Summary"/>
      <sheetName val="summary "/>
      <sheetName val="凭证号"/>
      <sheetName val="64151支付情况"/>
      <sheetName val="资产负债表"/>
      <sheetName val="表头"/>
      <sheetName val="清单12.31"/>
      <sheetName val="Quantity"/>
      <sheetName val="营业成本"/>
      <sheetName val="销售费用"/>
      <sheetName val="所得税费用"/>
      <sheetName val="母子利润汇总"/>
      <sheetName val="2006"/>
      <sheetName val="折旧测试2007"/>
      <sheetName val="审定IN"/>
      <sheetName val="UFPrn20030305081341"/>
      <sheetName val="64130"/>
      <sheetName val="在役资产"/>
      <sheetName val="已减少资产"/>
      <sheetName val="役龄资产统计表"/>
      <sheetName val="房屋及建筑物"/>
      <sheetName val="其他应收款程序表"/>
      <sheetName val="memo"/>
      <sheetName val="应付职工薪酬审定表"/>
      <sheetName val="审计说明64190"/>
      <sheetName val="64170计提及分配"/>
      <sheetName val="64151支付情况-应付工资"/>
      <sheetName val="detail"/>
      <sheetName val="dxnsjtempsheet"/>
      <sheetName val="短期投资股票投资.dbf"/>
      <sheetName val="短期投资国债投资.dbf"/>
      <sheetName val="股票投资收益.dbf"/>
      <sheetName val="其他货币海通.dbf"/>
      <sheetName val="其他货币零领路.dbf"/>
      <sheetName val="投资收益债券.dbf"/>
      <sheetName val="首页"/>
      <sheetName val="基本信息"/>
      <sheetName val="资产负债表调整过程表"/>
      <sheetName val="存货"/>
      <sheetName val="递延所得税资产"/>
      <sheetName val="递延所得税说明08"/>
      <sheetName val="OR Breakdown"/>
      <sheetName val="应交税费程序表"/>
      <sheetName val="应交税费明细表"/>
      <sheetName val="for disclosure"/>
      <sheetName val="三家其他应付公司"/>
      <sheetName val="资过表20011-本部"/>
      <sheetName val="利过表2011-本部"/>
      <sheetName val="审计调整"/>
      <sheetName val="利过表2010.10"/>
      <sheetName val="科目余额表"/>
      <sheetName val="预收款项程序表"/>
      <sheetName val="应付账款程序表"/>
      <sheetName val="审定表"/>
      <sheetName val="预付账款04"/>
      <sheetName val="固定资产04"/>
      <sheetName val="累计折旧04"/>
      <sheetName val="固定资产清理04"/>
      <sheetName val="在建工程-杏花镇"/>
      <sheetName val="在建工程-新厂区"/>
      <sheetName val="应付票据04"/>
      <sheetName val="巢湖新奥2"/>
      <sheetName val="_003固定资产"/>
      <sheetName val="_004固定资产"/>
      <sheetName val="_005固定资产"/>
      <sheetName val="其他应付款科目表"/>
      <sheetName val="_005暂借户"/>
      <sheetName val="_霍邱2003资本公积"/>
      <sheetName val="舒城2004资本公积"/>
      <sheetName val="寿县2005资本公积"/>
      <sheetName val="2005年科目余额表"/>
      <sheetName val="股本-评估调整2004"/>
      <sheetName val="盈余公积-评估调账"/>
      <sheetName val="资本公积-评估调整2004年"/>
      <sheetName val="金寨2003资本公积"/>
      <sheetName val="管理费用程序表"/>
      <sheetName val="固定资产2001年折旧"/>
      <sheetName val="资产分类信息"/>
      <sheetName val="13_65度雪花"/>
      <sheetName val="13_6雪花分配表"/>
      <sheetName val="13_65度沈阳"/>
      <sheetName val="13_65沈阳分配表"/>
      <sheetName val="煤水电备份_"/>
      <sheetName val="10_5度成本表"/>
      <sheetName val="桶酒20L_(雪)_"/>
      <sheetName val="桶酒30L_(雪)__"/>
      <sheetName val="13_65¶ÈÑ©»¨"/>
      <sheetName val="13_6Ñ©»¨·ÖÅä±í"/>
      <sheetName val="13_65¶ÈÉòÑô"/>
      <sheetName val="13_65ÉòÑô·ÖÅä±í"/>
      <sheetName val="ÃºË®µç±¸·Ý_"/>
      <sheetName val="10_5¶È³É±¾±í"/>
      <sheetName val="Í°¾Æ20L_(Ñ©)_"/>
      <sheetName val="Í°¾Æ30L_(Ñ©)__"/>
      <sheetName val="存货明细表_"/>
      <sheetName val="________"/>
      <sheetName val="_701"/>
      <sheetName val="_702"/>
      <sheetName val="_703"/>
      <sheetName val="_704"/>
      <sheetName val="_705"/>
      <sheetName val="_712"/>
      <sheetName val="新产品贡献率"/>
      <sheetName val="管比表（2缉"/>
      <sheetName val="祑余"/>
      <sheetName val="预捐表"/>
      <sheetName val="13.6ᛪ花分配ࡨ"/>
      <sheetName val="13.65沈ᘳ分配表"/>
      <sheetName val="攰水分配表"/>
      <sheetName val="酿造鸦銵"/>
      <sheetName val="汇总ࡨ"/>
      <sheetName val="10.5带成本表"/>
      <sheetName val="11度陪成本表"/>
      <sheetName val="桶ᅒ20L"/>
      <sheetName val="桶酒15L(华缉"/>
      <sheetName val="桶酒30L缈华）"/>
      <sheetName val="桶酒20L(陪舱干）"/>
      <sheetName val="销酏"/>
      <sheetName val="¹Ü±@±í£¨2£©"/>
      <sheetName val="ÖÆ±È±í£¨2£)"/>
      <sheetName val="Kð1í"/>
      <sheetName val="¹ÌÕ_£¨2£©"/>
      <sheetName val="Ô$Ìá±m"/>
      <sheetName val="WÊ¸º1m"/>
      <sheetName val="Ã«À{±í"/>
      <sheetName val="Ó¦K°1í"/>
      <sheetName val="_______"/>
      <sheetName val="楼宇价目表A10"/>
      <sheetName val="楼宇价目表A9"/>
      <sheetName val="楼宇价目表B1"/>
      <sheetName val="楼宇价目表B2"/>
      <sheetName val="ACC"/>
      <sheetName val="施工参考单价报价表"/>
      <sheetName val="建筑面积 "/>
      <sheetName val="甲指乙供材料报价表"/>
      <sheetName val="sheet2"/>
      <sheetName val="基础项目"/>
      <sheetName val="資料庫"/>
      <sheetName val="_x005f_x005f_x005f_x005f_"/>
      <sheetName val="ws9"/>
      <sheetName val="科目说明"/>
      <sheetName val="平衡表"/>
      <sheetName val="人员支出"/>
      <sheetName val="编码"/>
      <sheetName val="梁"/>
      <sheetName val="石材购买量统计"/>
      <sheetName val="下拉菜单"/>
      <sheetName val="上年末"/>
      <sheetName val="1月"/>
      <sheetName val="10月"/>
      <sheetName val="11月"/>
      <sheetName val="12月"/>
      <sheetName val="2月"/>
      <sheetName val="3月"/>
      <sheetName val="4月"/>
      <sheetName val="5月"/>
      <sheetName val="6月"/>
      <sheetName val="_x0000__x0000__x0000__x0000__x0"/>
      <sheetName val="_x0000__x0000__x005"/>
      <sheetName val="_x0000__x005f"/>
      <sheetName val="????????"/>
      <sheetName val="¹ÌÕ[£¨2£©"/>
      <sheetName val="_x005f_x005f_"/>
      <sheetName val="7月"/>
      <sheetName val="8月"/>
      <sheetName val="9月"/>
      <sheetName val="temp"/>
      <sheetName val="单价分析表"/>
      <sheetName val="清单（不打印）"/>
      <sheetName val="Estimate Details"/>
      <sheetName val="设计部"/>
      <sheetName val="7"/>
      <sheetName val="投标材料清单 "/>
      <sheetName val="B4零星"/>
      <sheetName val="General"/>
      <sheetName val="item information"/>
      <sheetName val="其它工作项目报价清单"/>
      <sheetName val="D1电气单价表"/>
      <sheetName val="_"/>
      <sheetName val="强电清单"/>
      <sheetName val="4.3.1物料损耗率"/>
      <sheetName val="防水工程"/>
      <sheetName val="5期B栋会所装饰精装修"/>
      <sheetName val="损  益  表"/>
      <sheetName val="预算封面"/>
      <sheetName val="8"/>
      <sheetName val="工程量计算"/>
      <sheetName val="分部分项清单(模板)"/>
      <sheetName val="人工费取费"/>
      <sheetName val="eva"/>
      <sheetName val="A1户型装饰"/>
      <sheetName val="基本参数"/>
      <sheetName val="成本估算"/>
      <sheetName val="基础编码"/>
      <sheetName val="硬景 "/>
      <sheetName val="二标段上木 "/>
      <sheetName val="上木"/>
      <sheetName val="下木"/>
      <sheetName val="07水"/>
      <sheetName val="3"/>
      <sheetName val="代码表"/>
      <sheetName val="二层"/>
      <sheetName val="固化库"/>
      <sheetName val="总人口"/>
      <sheetName val="Define"/>
      <sheetName val="XLR_NoRangeSheet"/>
      <sheetName val="价格"/>
      <sheetName val="05年预售率"/>
      <sheetName val="average price"/>
      <sheetName val="2006年宏观调控对绿城的影响"/>
      <sheetName val="PRELIM"/>
      <sheetName val="表3"/>
      <sheetName val="模板参数"/>
      <sheetName val="墙基反梁"/>
      <sheetName val="零星工程"/>
      <sheetName val="电梯井"/>
      <sheetName val="铁塔材料明细"/>
      <sheetName val="混凝土杆材料"/>
      <sheetName val="单位工程2"/>
      <sheetName val="土石方计算(2)"/>
      <sheetName val="模板"/>
      <sheetName val="BQ2.1围护"/>
      <sheetName val="BQ2.2土下"/>
      <sheetName val="BQ3.1土上"/>
      <sheetName val="BQ3.2安上"/>
      <sheetName val="BQ4总包配合费"/>
      <sheetName val="BQ6甲指乙供"/>
      <sheetName val="BQ7甲限材料设备清单"/>
      <sheetName val="GS1汇总表"/>
      <sheetName val="GS1.1编制说明"/>
      <sheetName val="BQ1.1"/>
      <sheetName val="BQ2.3安下"/>
      <sheetName val="安全文明施工措施项目清单"/>
      <sheetName val="BQ5其他项目"/>
      <sheetName val="BQ8主要材料表"/>
      <sheetName val="BQ1.11"/>
      <sheetName val="BQ1.2"/>
      <sheetName val="110KV"/>
      <sheetName val="做法表"/>
      <sheetName val="JW3"/>
      <sheetName val="JW4"/>
      <sheetName val="JW5"/>
      <sheetName val="送电装材统计"/>
      <sheetName val="计算明细表"/>
      <sheetName val="型材线密度表"/>
      <sheetName val="财务明细表"/>
      <sheetName val="常用项目"/>
      <sheetName val="月计划"/>
      <sheetName val="单价"/>
      <sheetName val="小学教学综合楼"/>
      <sheetName val="地梁"/>
      <sheetName val="装饰部分"/>
      <sheetName val="2006年10月"/>
      <sheetName val="材料"/>
      <sheetName val="土方、桩基、支护、降水工程综合单价表"/>
      <sheetName val="土方、桩基、支护、降水工程综合单价组价明细表"/>
      <sheetName val="装修材料费"/>
      <sheetName val="D房底稿"/>
      <sheetName val="A1-1"/>
      <sheetName val="A1-2"/>
      <sheetName val="A1-3"/>
      <sheetName val="A2-1"/>
      <sheetName val="A2-2"/>
      <sheetName val="BS房底稿"/>
      <sheetName val="隔墙、幕墙"/>
      <sheetName val="B1-4"/>
      <sheetName val="B1-5"/>
      <sheetName val="B2-4"/>
      <sheetName val="B2-5"/>
      <sheetName val="B3-1"/>
      <sheetName val="C1-2"/>
      <sheetName val="C2-2"/>
      <sheetName val="C2-3"/>
      <sheetName val="C3-1"/>
      <sheetName val="C4-1"/>
      <sheetName val="D1-4"/>
      <sheetName val="D1-5"/>
      <sheetName val="D1-6"/>
      <sheetName val="主材表（给排水）"/>
      <sheetName val="隔墙"/>
      <sheetName val="算分表"/>
      <sheetName val="包干费用表"/>
      <sheetName val="Wl. Fin."/>
      <sheetName val="JOA首頁"/>
      <sheetName val="物业类型"/>
      <sheetName val="工程成本科目"/>
      <sheetName val="土地成本明细表"/>
      <sheetName val="土地成本科目"/>
      <sheetName val="物业名称清单及分类"/>
      <sheetName val="项目简况"/>
      <sheetName val="基本信息表"/>
      <sheetName val="5201.2004"/>
      <sheetName val="点表"/>
      <sheetName val="报价细目表"/>
      <sheetName val="Criteria"/>
      <sheetName val="总价及单价表"/>
      <sheetName val="工程量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sheetData sheetId="335"/>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包干费用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指引"/>
      <sheetName val="清单总目录"/>
      <sheetName val="投标总价表OK"/>
      <sheetName val="表1措施项目清单"/>
      <sheetName val="10#其它项目清单计价汇总表OK"/>
      <sheetName val="材料暂估价表OK"/>
      <sheetName val="专业工程暂估价表OK"/>
      <sheetName val="表2总承包服务费计价清单"/>
      <sheetName val="1∽5#土建工程量清单计价汇总表OK"/>
      <sheetName val="大商业及室外街部分清单OK"/>
      <sheetName val="表3土建工程综合单价表"/>
      <sheetName val="表3.1增城土建工程综合单价组价明细表"/>
      <sheetName val="表4土方、桩基、支护、降水工程综合单价表"/>
      <sheetName val="表4.1增城土方、桩基、支护、降水工程综合单价组价明细表"/>
      <sheetName val="表5主要材料价格表"/>
      <sheetName val="表6各地区费率下浮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
  <sheetViews>
    <sheetView view="pageBreakPreview" topLeftCell="A16" zoomScaleNormal="100" zoomScaleSheetLayoutView="100" workbookViewId="0">
      <selection activeCell="D26" sqref="D26:E26"/>
    </sheetView>
  </sheetViews>
  <sheetFormatPr defaultColWidth="9.109375" defaultRowHeight="16.2"/>
  <cols>
    <col min="1" max="2" width="9.109375" style="299"/>
    <col min="3" max="3" width="17.33203125" style="299" customWidth="1"/>
    <col min="4" max="4" width="55.6640625" style="299" customWidth="1"/>
    <col min="5" max="5" width="0.109375" style="299" customWidth="1"/>
    <col min="6" max="256" width="9.109375" style="299"/>
    <col min="257" max="16384" width="9.109375" style="292"/>
  </cols>
  <sheetData>
    <row r="1" spans="1:4" ht="17.399999999999999">
      <c r="A1" s="300"/>
      <c r="B1" s="300"/>
      <c r="C1" s="300"/>
      <c r="D1" s="300"/>
    </row>
    <row r="2" spans="1:4" ht="17.399999999999999">
      <c r="A2" s="300"/>
      <c r="B2" s="300"/>
      <c r="C2" s="300"/>
      <c r="D2" s="300"/>
    </row>
    <row r="3" spans="1:4" ht="17.399999999999999">
      <c r="A3" s="300"/>
      <c r="B3" s="300"/>
      <c r="C3" s="300"/>
      <c r="D3" s="300"/>
    </row>
    <row r="4" spans="1:4" ht="17.399999999999999">
      <c r="A4" s="300"/>
      <c r="B4" s="300"/>
      <c r="C4" s="300"/>
      <c r="D4" s="300"/>
    </row>
    <row r="5" spans="1:4" ht="17.399999999999999">
      <c r="A5" s="300"/>
      <c r="B5" s="300"/>
      <c r="C5" s="300"/>
      <c r="D5" s="300"/>
    </row>
    <row r="6" spans="1:4" ht="17.399999999999999">
      <c r="A6" s="300"/>
      <c r="B6" s="300"/>
      <c r="C6" s="300"/>
      <c r="D6" s="300"/>
    </row>
    <row r="7" spans="1:4" ht="17.399999999999999">
      <c r="A7" s="300"/>
      <c r="B7" s="300"/>
      <c r="C7" s="300"/>
      <c r="D7" s="300"/>
    </row>
    <row r="8" spans="1:4" ht="57.15" customHeight="1">
      <c r="A8" s="313" t="s">
        <v>0</v>
      </c>
      <c r="B8" s="313"/>
      <c r="C8" s="313"/>
      <c r="D8" s="313"/>
    </row>
    <row r="9" spans="1:4" ht="27">
      <c r="A9" s="314"/>
      <c r="B9" s="314"/>
      <c r="C9" s="314"/>
      <c r="D9" s="314"/>
    </row>
    <row r="10" spans="1:4" ht="27">
      <c r="A10" s="301"/>
      <c r="B10" s="301"/>
      <c r="C10" s="301"/>
      <c r="D10" s="301"/>
    </row>
    <row r="11" spans="1:4" ht="27">
      <c r="A11" s="301"/>
      <c r="B11" s="301"/>
      <c r="C11" s="301"/>
      <c r="D11" s="301"/>
    </row>
    <row r="12" spans="1:4" ht="27">
      <c r="A12" s="301"/>
      <c r="B12" s="301"/>
      <c r="C12" s="301"/>
      <c r="D12" s="301"/>
    </row>
    <row r="13" spans="1:4" ht="17.399999999999999">
      <c r="A13" s="300"/>
      <c r="B13" s="302"/>
      <c r="C13" s="300"/>
      <c r="D13" s="300"/>
    </row>
    <row r="14" spans="1:4" ht="17.399999999999999">
      <c r="A14" s="300"/>
      <c r="B14" s="302"/>
      <c r="C14" s="300"/>
      <c r="D14" s="300"/>
    </row>
    <row r="15" spans="1:4" ht="38.25" customHeight="1">
      <c r="A15" s="315" t="s">
        <v>1</v>
      </c>
      <c r="B15" s="315"/>
      <c r="C15" s="315"/>
      <c r="D15" s="315"/>
    </row>
    <row r="16" spans="1:4" ht="17.399999999999999">
      <c r="A16" s="300"/>
      <c r="B16" s="303"/>
      <c r="C16" s="300"/>
      <c r="D16" s="300"/>
    </row>
    <row r="17" spans="1:5" ht="17.399999999999999">
      <c r="A17" s="300"/>
      <c r="B17" s="303"/>
      <c r="C17" s="300"/>
      <c r="D17" s="300"/>
    </row>
    <row r="18" spans="1:5" ht="17.399999999999999">
      <c r="A18" s="300"/>
      <c r="B18" s="303"/>
      <c r="C18" s="300"/>
      <c r="D18" s="300"/>
    </row>
    <row r="19" spans="1:5" ht="17.399999999999999">
      <c r="A19" s="300"/>
      <c r="B19" s="303"/>
      <c r="C19" s="300"/>
      <c r="D19" s="300"/>
    </row>
    <row r="20" spans="1:5" ht="17.399999999999999">
      <c r="A20" s="300"/>
      <c r="B20" s="303"/>
      <c r="C20" s="300"/>
      <c r="D20" s="300"/>
    </row>
    <row r="21" spans="1:5" ht="17.399999999999999">
      <c r="A21" s="304"/>
      <c r="B21" s="304"/>
      <c r="C21" s="304"/>
      <c r="D21" s="300"/>
    </row>
    <row r="22" spans="1:5" ht="17.399999999999999">
      <c r="A22" s="304"/>
      <c r="B22" s="304"/>
      <c r="C22" s="304"/>
      <c r="D22" s="300"/>
    </row>
    <row r="23" spans="1:5" ht="17.399999999999999">
      <c r="A23" s="304"/>
      <c r="B23" s="304"/>
      <c r="C23" s="304"/>
      <c r="D23" s="300"/>
    </row>
    <row r="24" spans="1:5" ht="17.399999999999999">
      <c r="A24" s="304"/>
      <c r="B24" s="304"/>
      <c r="C24" s="304"/>
      <c r="D24" s="300"/>
    </row>
    <row r="25" spans="1:5" ht="17.399999999999999">
      <c r="A25" s="304"/>
      <c r="B25" s="304"/>
      <c r="C25" s="304"/>
      <c r="D25" s="300"/>
    </row>
    <row r="26" spans="1:5" ht="26.4" customHeight="1">
      <c r="A26" s="304"/>
      <c r="B26" s="311" t="s">
        <v>2</v>
      </c>
      <c r="C26" s="311"/>
      <c r="D26" s="311" t="s">
        <v>3</v>
      </c>
      <c r="E26" s="311"/>
    </row>
    <row r="27" spans="1:5" ht="26.4" customHeight="1">
      <c r="A27" s="304"/>
      <c r="B27" s="311" t="s">
        <v>4</v>
      </c>
      <c r="C27" s="311"/>
      <c r="D27" s="305"/>
    </row>
    <row r="28" spans="1:5" ht="26.4" customHeight="1">
      <c r="A28" s="304"/>
      <c r="B28" s="311" t="s">
        <v>5</v>
      </c>
      <c r="C28" s="311"/>
      <c r="D28" s="305"/>
    </row>
    <row r="29" spans="1:5" ht="26.4" customHeight="1">
      <c r="A29" s="304"/>
      <c r="B29" s="311" t="s">
        <v>6</v>
      </c>
      <c r="C29" s="311"/>
      <c r="D29" s="312" t="s">
        <v>1294</v>
      </c>
      <c r="E29" s="312"/>
    </row>
  </sheetData>
  <mergeCells count="9">
    <mergeCell ref="B27:C27"/>
    <mergeCell ref="B28:C28"/>
    <mergeCell ref="B29:C29"/>
    <mergeCell ref="D29:E29"/>
    <mergeCell ref="A8:D8"/>
    <mergeCell ref="A9:D9"/>
    <mergeCell ref="A15:D15"/>
    <mergeCell ref="B26:C26"/>
    <mergeCell ref="D26:E26"/>
  </mergeCells>
  <phoneticPr fontId="101" type="noConversion"/>
  <printOptions horizontalCentered="1"/>
  <pageMargins left="0.55000000000000004" right="0.55000000000000004" top="0.97916666666666696" bottom="0.97916666666666696" header="0.50902777777777797" footer="0.50902777777777797"/>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Zeros="0" workbookViewId="0">
      <selection activeCell="C3" sqref="C3:D3"/>
    </sheetView>
  </sheetViews>
  <sheetFormatPr defaultColWidth="9.109375" defaultRowHeight="12"/>
  <cols>
    <col min="1" max="1" width="5.88671875" customWidth="1"/>
    <col min="2" max="2" width="9.109375" customWidth="1"/>
    <col min="3" max="3" width="9.44140625" customWidth="1"/>
    <col min="4" max="4" width="40.88671875" customWidth="1"/>
    <col min="5" max="5" width="33.6640625" style="34" customWidth="1"/>
  </cols>
  <sheetData>
    <row r="1" spans="1:6" ht="24">
      <c r="A1" s="380" t="s">
        <v>1298</v>
      </c>
      <c r="B1" s="380"/>
      <c r="C1" s="380"/>
      <c r="D1" s="380"/>
      <c r="E1" s="380"/>
      <c r="F1" s="380"/>
    </row>
    <row r="2" spans="1:6" ht="23.25" customHeight="1">
      <c r="A2" s="375" t="str">
        <f>'2、安装工程总价汇总表'!A2</f>
        <v>工程名称：长春宝能中心综合机电总承包施工工程</v>
      </c>
      <c r="B2" s="376"/>
      <c r="C2" s="375"/>
      <c r="D2" s="375"/>
      <c r="E2" s="375"/>
    </row>
    <row r="3" spans="1:6" ht="24" customHeight="1">
      <c r="A3" s="35" t="s">
        <v>63</v>
      </c>
      <c r="B3" s="36" t="s">
        <v>1139</v>
      </c>
      <c r="C3" s="381" t="s">
        <v>1140</v>
      </c>
      <c r="D3" s="382"/>
      <c r="E3" s="37" t="s">
        <v>1141</v>
      </c>
      <c r="F3" s="38" t="s">
        <v>68</v>
      </c>
    </row>
    <row r="4" spans="1:6">
      <c r="A4" s="39">
        <v>1</v>
      </c>
      <c r="B4" s="386" t="s">
        <v>1142</v>
      </c>
      <c r="C4" s="386" t="s">
        <v>1143</v>
      </c>
      <c r="D4" s="41" t="s">
        <v>1144</v>
      </c>
      <c r="E4" s="41" t="s">
        <v>1145</v>
      </c>
      <c r="F4" s="42"/>
    </row>
    <row r="5" spans="1:6" ht="24">
      <c r="A5" s="39">
        <v>2</v>
      </c>
      <c r="B5" s="386"/>
      <c r="C5" s="386"/>
      <c r="D5" s="41" t="s">
        <v>1146</v>
      </c>
      <c r="E5" s="41" t="s">
        <v>1147</v>
      </c>
      <c r="F5" s="42"/>
    </row>
    <row r="6" spans="1:6" ht="24">
      <c r="A6" s="39">
        <v>3</v>
      </c>
      <c r="B6" s="386"/>
      <c r="C6" s="386"/>
      <c r="D6" s="41" t="s">
        <v>1148</v>
      </c>
      <c r="E6" s="41" t="s">
        <v>1149</v>
      </c>
      <c r="F6" s="42"/>
    </row>
    <row r="7" spans="1:6">
      <c r="A7" s="39">
        <v>4</v>
      </c>
      <c r="B7" s="386"/>
      <c r="C7" s="386"/>
      <c r="D7" s="41" t="s">
        <v>1150</v>
      </c>
      <c r="E7" s="41" t="s">
        <v>1151</v>
      </c>
      <c r="F7" s="42"/>
    </row>
    <row r="8" spans="1:6" ht="24">
      <c r="A8" s="39">
        <v>5</v>
      </c>
      <c r="B8" s="386"/>
      <c r="C8" s="386"/>
      <c r="D8" s="41" t="s">
        <v>1152</v>
      </c>
      <c r="E8" s="41" t="s">
        <v>1153</v>
      </c>
      <c r="F8" s="42"/>
    </row>
    <row r="9" spans="1:6">
      <c r="A9" s="39">
        <v>6</v>
      </c>
      <c r="B9" s="386"/>
      <c r="C9" s="386"/>
      <c r="D9" s="41" t="s">
        <v>1154</v>
      </c>
      <c r="E9" s="41" t="s">
        <v>1153</v>
      </c>
      <c r="F9" s="42"/>
    </row>
    <row r="10" spans="1:6" ht="24">
      <c r="A10" s="39">
        <v>7</v>
      </c>
      <c r="B10" s="386"/>
      <c r="C10" s="386"/>
      <c r="D10" s="41" t="s">
        <v>1155</v>
      </c>
      <c r="E10" s="41" t="s">
        <v>1156</v>
      </c>
      <c r="F10" s="42"/>
    </row>
    <row r="11" spans="1:6" ht="96">
      <c r="A11" s="39">
        <v>8</v>
      </c>
      <c r="B11" s="386"/>
      <c r="C11" s="40" t="s">
        <v>1157</v>
      </c>
      <c r="D11" s="41" t="s">
        <v>1158</v>
      </c>
      <c r="E11" s="41" t="s">
        <v>1159</v>
      </c>
      <c r="F11" s="42"/>
    </row>
    <row r="12" spans="1:6">
      <c r="A12" s="39">
        <v>9</v>
      </c>
      <c r="B12" s="386"/>
      <c r="C12" s="386" t="s">
        <v>1160</v>
      </c>
      <c r="D12" s="41" t="s">
        <v>1161</v>
      </c>
      <c r="E12" s="41" t="s">
        <v>1162</v>
      </c>
      <c r="F12" s="42"/>
    </row>
    <row r="13" spans="1:6" ht="24">
      <c r="A13" s="39">
        <v>10</v>
      </c>
      <c r="B13" s="386"/>
      <c r="C13" s="386"/>
      <c r="D13" s="41" t="s">
        <v>1163</v>
      </c>
      <c r="E13" s="41" t="s">
        <v>1164</v>
      </c>
      <c r="F13" s="42"/>
    </row>
    <row r="14" spans="1:6" ht="24">
      <c r="A14" s="39">
        <v>11</v>
      </c>
      <c r="B14" s="386"/>
      <c r="C14" s="386"/>
      <c r="D14" s="41" t="s">
        <v>1165</v>
      </c>
      <c r="E14" s="41" t="s">
        <v>1164</v>
      </c>
      <c r="F14" s="42"/>
    </row>
    <row r="15" spans="1:6" ht="24">
      <c r="A15" s="39">
        <v>12</v>
      </c>
      <c r="B15" s="386"/>
      <c r="C15" s="386"/>
      <c r="D15" s="41" t="s">
        <v>1166</v>
      </c>
      <c r="E15" s="41" t="s">
        <v>1164</v>
      </c>
      <c r="F15" s="42"/>
    </row>
    <row r="16" spans="1:6">
      <c r="A16" s="39">
        <v>13</v>
      </c>
      <c r="B16" s="386"/>
      <c r="C16" s="386"/>
      <c r="D16" s="41" t="s">
        <v>1167</v>
      </c>
      <c r="E16" s="41" t="s">
        <v>1168</v>
      </c>
      <c r="F16" s="42"/>
    </row>
    <row r="17" spans="1:6">
      <c r="A17" s="39">
        <v>14</v>
      </c>
      <c r="B17" s="386"/>
      <c r="C17" s="386"/>
      <c r="D17" s="41" t="s">
        <v>1169</v>
      </c>
      <c r="E17" s="41" t="s">
        <v>1170</v>
      </c>
      <c r="F17" s="42"/>
    </row>
    <row r="18" spans="1:6">
      <c r="A18" s="39">
        <v>15</v>
      </c>
      <c r="B18" s="386"/>
      <c r="C18" s="386" t="s">
        <v>1171</v>
      </c>
      <c r="D18" s="41" t="s">
        <v>1172</v>
      </c>
      <c r="E18" s="41" t="s">
        <v>1173</v>
      </c>
      <c r="F18" s="42"/>
    </row>
    <row r="19" spans="1:6">
      <c r="A19" s="39">
        <v>16</v>
      </c>
      <c r="B19" s="386"/>
      <c r="C19" s="386"/>
      <c r="D19" s="41" t="s">
        <v>1174</v>
      </c>
      <c r="E19" s="41" t="s">
        <v>1175</v>
      </c>
      <c r="F19" s="42"/>
    </row>
    <row r="20" spans="1:6" ht="24">
      <c r="A20" s="39">
        <v>17</v>
      </c>
      <c r="B20" s="386" t="s">
        <v>1142</v>
      </c>
      <c r="C20" s="386" t="s">
        <v>1176</v>
      </c>
      <c r="D20" s="41" t="s">
        <v>1177</v>
      </c>
      <c r="E20" s="41" t="s">
        <v>1178</v>
      </c>
      <c r="F20" s="42"/>
    </row>
    <row r="21" spans="1:6" ht="24">
      <c r="A21" s="39">
        <v>18</v>
      </c>
      <c r="B21" s="386"/>
      <c r="C21" s="386"/>
      <c r="D21" s="41" t="s">
        <v>1179</v>
      </c>
      <c r="E21" s="41" t="s">
        <v>1178</v>
      </c>
      <c r="F21" s="42"/>
    </row>
    <row r="22" spans="1:6" ht="24">
      <c r="A22" s="39">
        <v>19</v>
      </c>
      <c r="B22" s="386"/>
      <c r="C22" s="386"/>
      <c r="D22" s="41" t="s">
        <v>1180</v>
      </c>
      <c r="E22" s="41" t="s">
        <v>1181</v>
      </c>
      <c r="F22" s="42"/>
    </row>
    <row r="23" spans="1:6" ht="24">
      <c r="A23" s="39">
        <v>20</v>
      </c>
      <c r="B23" s="386"/>
      <c r="C23" s="386"/>
      <c r="D23" s="41" t="s">
        <v>1182</v>
      </c>
      <c r="E23" s="41" t="s">
        <v>1181</v>
      </c>
      <c r="F23" s="42"/>
    </row>
    <row r="24" spans="1:6">
      <c r="A24" s="39">
        <v>21</v>
      </c>
      <c r="B24" s="386"/>
      <c r="C24" s="389" t="s">
        <v>1183</v>
      </c>
      <c r="D24" s="41" t="s">
        <v>1184</v>
      </c>
      <c r="E24" s="41"/>
      <c r="F24" s="42"/>
    </row>
    <row r="25" spans="1:6" ht="24">
      <c r="A25" s="39">
        <v>22</v>
      </c>
      <c r="B25" s="386"/>
      <c r="C25" s="389"/>
      <c r="D25" s="41" t="s">
        <v>604</v>
      </c>
      <c r="E25" s="41" t="s">
        <v>1185</v>
      </c>
      <c r="F25" s="42"/>
    </row>
    <row r="26" spans="1:6" ht="24">
      <c r="A26" s="39">
        <v>23</v>
      </c>
      <c r="B26" s="386"/>
      <c r="C26" s="389"/>
      <c r="D26" s="41" t="s">
        <v>1186</v>
      </c>
      <c r="E26" s="41" t="s">
        <v>1187</v>
      </c>
      <c r="F26" s="42"/>
    </row>
    <row r="27" spans="1:6" ht="24">
      <c r="A27" s="39">
        <v>24</v>
      </c>
      <c r="B27" s="386"/>
      <c r="C27" s="389"/>
      <c r="D27" s="41" t="s">
        <v>1188</v>
      </c>
      <c r="E27" s="41" t="s">
        <v>1187</v>
      </c>
      <c r="F27" s="42"/>
    </row>
    <row r="28" spans="1:6" ht="24">
      <c r="A28" s="39">
        <v>25</v>
      </c>
      <c r="B28" s="386"/>
      <c r="C28" s="389"/>
      <c r="D28" s="41" t="s">
        <v>1189</v>
      </c>
      <c r="E28" s="41" t="s">
        <v>1190</v>
      </c>
      <c r="F28" s="42"/>
    </row>
    <row r="29" spans="1:6">
      <c r="A29" s="39">
        <v>26</v>
      </c>
      <c r="B29" s="386"/>
      <c r="C29" s="389"/>
      <c r="D29" s="41" t="s">
        <v>1191</v>
      </c>
      <c r="E29" s="41" t="s">
        <v>1192</v>
      </c>
      <c r="F29" s="42"/>
    </row>
    <row r="30" spans="1:6">
      <c r="A30" s="39">
        <v>27</v>
      </c>
      <c r="B30" s="386"/>
      <c r="C30" s="389"/>
      <c r="D30" s="41" t="s">
        <v>1193</v>
      </c>
      <c r="E30" s="41" t="s">
        <v>1194</v>
      </c>
      <c r="F30" s="42"/>
    </row>
    <row r="31" spans="1:6">
      <c r="A31" s="39">
        <v>28</v>
      </c>
      <c r="B31" s="386"/>
      <c r="C31" s="389"/>
      <c r="D31" s="41" t="s">
        <v>1195</v>
      </c>
      <c r="E31" s="41" t="s">
        <v>1196</v>
      </c>
      <c r="F31" s="42"/>
    </row>
    <row r="32" spans="1:6">
      <c r="A32" s="39">
        <v>29</v>
      </c>
      <c r="B32" s="386"/>
      <c r="C32" s="386" t="s">
        <v>1197</v>
      </c>
      <c r="D32" s="41" t="s">
        <v>1198</v>
      </c>
      <c r="E32" s="41" t="s">
        <v>1196</v>
      </c>
      <c r="F32" s="42"/>
    </row>
    <row r="33" spans="1:6">
      <c r="A33" s="39">
        <v>30</v>
      </c>
      <c r="B33" s="386"/>
      <c r="C33" s="386"/>
      <c r="D33" s="41" t="s">
        <v>1199</v>
      </c>
      <c r="E33" s="41" t="s">
        <v>1196</v>
      </c>
      <c r="F33" s="42"/>
    </row>
    <row r="34" spans="1:6">
      <c r="A34" s="39">
        <v>31</v>
      </c>
      <c r="B34" s="386"/>
      <c r="C34" s="386"/>
      <c r="D34" s="41" t="s">
        <v>1200</v>
      </c>
      <c r="E34" s="41" t="s">
        <v>1196</v>
      </c>
      <c r="F34" s="42"/>
    </row>
    <row r="35" spans="1:6">
      <c r="A35" s="39">
        <v>32</v>
      </c>
      <c r="B35" s="386"/>
      <c r="C35" s="386"/>
      <c r="D35" s="41" t="s">
        <v>1201</v>
      </c>
      <c r="E35" s="41" t="s">
        <v>1196</v>
      </c>
      <c r="F35" s="42"/>
    </row>
    <row r="36" spans="1:6">
      <c r="A36" s="39">
        <v>33</v>
      </c>
      <c r="B36" s="386"/>
      <c r="C36" s="386"/>
      <c r="D36" s="41" t="s">
        <v>1202</v>
      </c>
      <c r="E36" s="41" t="s">
        <v>1196</v>
      </c>
      <c r="F36" s="42"/>
    </row>
    <row r="37" spans="1:6">
      <c r="A37" s="39">
        <v>34</v>
      </c>
      <c r="B37" s="386"/>
      <c r="C37" s="386"/>
      <c r="D37" s="41" t="s">
        <v>1203</v>
      </c>
      <c r="E37" s="41" t="s">
        <v>1196</v>
      </c>
      <c r="F37" s="42"/>
    </row>
    <row r="38" spans="1:6">
      <c r="A38" s="39">
        <v>35</v>
      </c>
      <c r="B38" s="386"/>
      <c r="C38" s="386"/>
      <c r="D38" s="41" t="s">
        <v>1204</v>
      </c>
      <c r="E38" s="41" t="s">
        <v>1205</v>
      </c>
      <c r="F38" s="42"/>
    </row>
    <row r="39" spans="1:6">
      <c r="A39" s="39">
        <v>36</v>
      </c>
      <c r="B39" s="386"/>
      <c r="C39" s="386"/>
      <c r="D39" s="41" t="s">
        <v>1206</v>
      </c>
      <c r="E39" s="41" t="s">
        <v>1207</v>
      </c>
      <c r="F39" s="42"/>
    </row>
    <row r="40" spans="1:6">
      <c r="A40" s="39">
        <v>37</v>
      </c>
      <c r="B40" s="386"/>
      <c r="C40" s="386"/>
      <c r="D40" s="41" t="s">
        <v>1208</v>
      </c>
      <c r="E40" s="41" t="s">
        <v>1207</v>
      </c>
      <c r="F40" s="42"/>
    </row>
    <row r="41" spans="1:6">
      <c r="A41" s="39">
        <v>38</v>
      </c>
      <c r="B41" s="387" t="s">
        <v>1209</v>
      </c>
      <c r="C41" s="387" t="s">
        <v>1210</v>
      </c>
      <c r="D41" s="41" t="s">
        <v>1211</v>
      </c>
      <c r="E41" s="41" t="s">
        <v>1212</v>
      </c>
      <c r="F41" s="42"/>
    </row>
    <row r="42" spans="1:6">
      <c r="A42" s="39">
        <v>39</v>
      </c>
      <c r="B42" s="388"/>
      <c r="C42" s="388"/>
      <c r="D42" s="41" t="s">
        <v>1213</v>
      </c>
      <c r="E42" s="41" t="s">
        <v>1214</v>
      </c>
      <c r="F42" s="42"/>
    </row>
    <row r="43" spans="1:6" ht="24">
      <c r="A43" s="39">
        <v>40</v>
      </c>
      <c r="B43" s="388"/>
      <c r="C43" s="388"/>
      <c r="D43" s="41" t="s">
        <v>1215</v>
      </c>
      <c r="E43" s="41" t="s">
        <v>1216</v>
      </c>
      <c r="F43" s="42"/>
    </row>
    <row r="44" spans="1:6" ht="24">
      <c r="A44" s="39">
        <v>41</v>
      </c>
      <c r="B44" s="388"/>
      <c r="C44" s="390"/>
      <c r="D44" s="41" t="s">
        <v>1217</v>
      </c>
      <c r="E44" s="41" t="s">
        <v>1218</v>
      </c>
      <c r="F44" s="42"/>
    </row>
    <row r="45" spans="1:6">
      <c r="A45" s="39">
        <v>42</v>
      </c>
      <c r="B45" s="388"/>
      <c r="C45" s="387" t="s">
        <v>1219</v>
      </c>
      <c r="D45" s="41" t="s">
        <v>1220</v>
      </c>
      <c r="E45" s="41" t="s">
        <v>1221</v>
      </c>
      <c r="F45" s="42"/>
    </row>
    <row r="46" spans="1:6" ht="24">
      <c r="A46" s="43">
        <v>43</v>
      </c>
      <c r="B46" s="388"/>
      <c r="C46" s="388"/>
      <c r="D46" s="44" t="s">
        <v>1222</v>
      </c>
      <c r="E46" s="44" t="s">
        <v>1223</v>
      </c>
      <c r="F46" s="45"/>
    </row>
    <row r="47" spans="1:6" ht="37.950000000000003" customHeight="1">
      <c r="A47" s="383" t="s">
        <v>1224</v>
      </c>
      <c r="B47" s="384"/>
      <c r="C47" s="384"/>
      <c r="D47" s="384"/>
      <c r="E47" s="384"/>
      <c r="F47" s="385"/>
    </row>
    <row r="48" spans="1:6" ht="14.4">
      <c r="A48" s="46"/>
      <c r="B48" s="46"/>
      <c r="C48" s="46"/>
      <c r="D48" s="46"/>
      <c r="E48" s="47"/>
      <c r="F48" s="46"/>
    </row>
    <row r="49" spans="1:6" ht="14.4">
      <c r="A49" s="46"/>
      <c r="B49" s="46"/>
      <c r="C49" s="46"/>
      <c r="D49" s="46"/>
      <c r="E49" s="47"/>
      <c r="F49" s="46"/>
    </row>
  </sheetData>
  <mergeCells count="15">
    <mergeCell ref="A1:F1"/>
    <mergeCell ref="A2:E2"/>
    <mergeCell ref="C3:D3"/>
    <mergeCell ref="A47:F47"/>
    <mergeCell ref="B4:B19"/>
    <mergeCell ref="B20:B40"/>
    <mergeCell ref="B41:B46"/>
    <mergeCell ref="C4:C10"/>
    <mergeCell ref="C12:C17"/>
    <mergeCell ref="C18:C19"/>
    <mergeCell ref="C20:C23"/>
    <mergeCell ref="C24:C31"/>
    <mergeCell ref="C32:C40"/>
    <mergeCell ref="C41:C44"/>
    <mergeCell ref="C45:C46"/>
  </mergeCells>
  <phoneticPr fontId="101" type="noConversion"/>
  <printOptions horizontalCentered="1"/>
  <pageMargins left="0.75138888888888899" right="0.75138888888888899" top="1" bottom="1" header="0.51180555555555596" footer="0.51180555555555596"/>
  <pageSetup paperSize="9" scale="88"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view="pageBreakPreview" zoomScaleNormal="100" zoomScaleSheetLayoutView="100" workbookViewId="0">
      <selection activeCell="B1" sqref="B1:E1"/>
    </sheetView>
  </sheetViews>
  <sheetFormatPr defaultColWidth="9.109375" defaultRowHeight="12"/>
  <cols>
    <col min="1" max="1" width="5.88671875" customWidth="1"/>
    <col min="2" max="2" width="9.6640625" customWidth="1"/>
    <col min="3" max="3" width="31.44140625" customWidth="1"/>
    <col min="4" max="4" width="52.88671875" customWidth="1"/>
  </cols>
  <sheetData>
    <row r="1" spans="1:5" ht="24">
      <c r="A1" s="22"/>
      <c r="B1" s="374" t="s">
        <v>1299</v>
      </c>
      <c r="C1" s="374"/>
      <c r="D1" s="374"/>
      <c r="E1" s="374"/>
    </row>
    <row r="2" spans="1:5" ht="23.25" customHeight="1">
      <c r="A2" s="375" t="str">
        <f>'2、安装工程总价汇总表'!A2</f>
        <v>工程名称：长春宝能中心综合机电总承包施工工程</v>
      </c>
      <c r="B2" s="376"/>
      <c r="C2" s="375"/>
      <c r="D2" s="375"/>
      <c r="E2" s="375"/>
    </row>
    <row r="3" spans="1:5" ht="24" customHeight="1">
      <c r="A3" s="23" t="s">
        <v>63</v>
      </c>
      <c r="B3" s="24" t="s">
        <v>679</v>
      </c>
      <c r="C3" s="25" t="s">
        <v>1225</v>
      </c>
      <c r="D3" s="26" t="s">
        <v>1226</v>
      </c>
      <c r="E3" s="27" t="s">
        <v>68</v>
      </c>
    </row>
    <row r="4" spans="1:5" ht="56.25" customHeight="1">
      <c r="A4" s="28">
        <v>1</v>
      </c>
      <c r="B4" s="29" t="s">
        <v>1227</v>
      </c>
      <c r="C4" s="30" t="s">
        <v>1228</v>
      </c>
      <c r="D4" s="31" t="s">
        <v>1229</v>
      </c>
      <c r="E4" s="32"/>
    </row>
    <row r="5" spans="1:5" ht="51.75" customHeight="1">
      <c r="A5" s="28">
        <v>2</v>
      </c>
      <c r="B5" s="29" t="s">
        <v>1230</v>
      </c>
      <c r="C5" s="30" t="s">
        <v>1228</v>
      </c>
      <c r="D5" s="31" t="s">
        <v>1231</v>
      </c>
      <c r="E5" s="32"/>
    </row>
    <row r="6" spans="1:5" ht="42" customHeight="1">
      <c r="A6" s="28">
        <v>3</v>
      </c>
      <c r="B6" s="29" t="s">
        <v>1232</v>
      </c>
      <c r="C6" s="30" t="s">
        <v>1228</v>
      </c>
      <c r="D6" s="31" t="s">
        <v>1233</v>
      </c>
      <c r="E6" s="32"/>
    </row>
    <row r="7" spans="1:5" ht="67.5" customHeight="1">
      <c r="A7" s="28">
        <v>4</v>
      </c>
      <c r="B7" s="29" t="s">
        <v>1234</v>
      </c>
      <c r="C7" s="30" t="s">
        <v>1228</v>
      </c>
      <c r="D7" s="31" t="s">
        <v>1235</v>
      </c>
      <c r="E7" s="32"/>
    </row>
    <row r="8" spans="1:5" ht="50.25" customHeight="1">
      <c r="A8" s="28">
        <v>5</v>
      </c>
      <c r="B8" s="29" t="s">
        <v>1236</v>
      </c>
      <c r="C8" s="30" t="s">
        <v>1228</v>
      </c>
      <c r="D8" s="31" t="s">
        <v>1237</v>
      </c>
      <c r="E8" s="32"/>
    </row>
    <row r="9" spans="1:5" ht="57.75" customHeight="1">
      <c r="A9" s="28">
        <v>6</v>
      </c>
      <c r="B9" s="33" t="s">
        <v>1238</v>
      </c>
      <c r="C9" s="30" t="s">
        <v>1228</v>
      </c>
      <c r="D9" s="31" t="s">
        <v>1239</v>
      </c>
      <c r="E9" s="32"/>
    </row>
    <row r="10" spans="1:5" ht="57.75" customHeight="1">
      <c r="A10" s="28">
        <v>7</v>
      </c>
      <c r="B10" s="33" t="s">
        <v>1240</v>
      </c>
      <c r="C10" s="30" t="s">
        <v>1241</v>
      </c>
      <c r="D10" s="31" t="s">
        <v>1242</v>
      </c>
      <c r="E10" s="32"/>
    </row>
    <row r="11" spans="1:5" ht="57.75" customHeight="1">
      <c r="A11" s="28">
        <v>8</v>
      </c>
      <c r="B11" s="33" t="s">
        <v>1243</v>
      </c>
      <c r="C11" s="30" t="s">
        <v>1228</v>
      </c>
      <c r="D11" s="31" t="s">
        <v>1244</v>
      </c>
      <c r="E11" s="32"/>
    </row>
    <row r="12" spans="1:5" ht="57.75" customHeight="1">
      <c r="A12" s="28">
        <v>9</v>
      </c>
      <c r="B12" s="33" t="s">
        <v>1245</v>
      </c>
      <c r="C12" s="30" t="s">
        <v>1228</v>
      </c>
      <c r="D12" s="31" t="s">
        <v>1246</v>
      </c>
      <c r="E12" s="32"/>
    </row>
    <row r="13" spans="1:5" ht="57.75" customHeight="1">
      <c r="A13" s="28">
        <v>10</v>
      </c>
      <c r="B13" s="33" t="s">
        <v>1247</v>
      </c>
      <c r="C13" s="30" t="s">
        <v>1228</v>
      </c>
      <c r="D13" s="31" t="s">
        <v>1248</v>
      </c>
      <c r="E13" s="32"/>
    </row>
    <row r="14" spans="1:5" ht="57.75" customHeight="1">
      <c r="A14" s="28">
        <v>11</v>
      </c>
      <c r="B14" s="33" t="s">
        <v>1249</v>
      </c>
      <c r="C14" s="30" t="s">
        <v>1228</v>
      </c>
      <c r="D14" s="31" t="s">
        <v>1250</v>
      </c>
      <c r="E14" s="32"/>
    </row>
    <row r="15" spans="1:5" ht="57.75" customHeight="1">
      <c r="A15" s="28">
        <v>12</v>
      </c>
      <c r="B15" s="33" t="s">
        <v>1251</v>
      </c>
      <c r="C15" s="30" t="s">
        <v>1228</v>
      </c>
      <c r="D15" s="31" t="s">
        <v>1252</v>
      </c>
      <c r="E15" s="32"/>
    </row>
    <row r="16" spans="1:5" ht="57.75" customHeight="1">
      <c r="A16" s="28">
        <v>13</v>
      </c>
      <c r="B16" s="33" t="s">
        <v>1253</v>
      </c>
      <c r="C16" s="30" t="s">
        <v>1228</v>
      </c>
      <c r="D16" s="31" t="s">
        <v>1254</v>
      </c>
      <c r="E16" s="32"/>
    </row>
    <row r="17" spans="1:5" ht="57.75" customHeight="1">
      <c r="A17" s="28">
        <v>14</v>
      </c>
      <c r="B17" s="33" t="s">
        <v>1255</v>
      </c>
      <c r="C17" s="30" t="s">
        <v>1228</v>
      </c>
      <c r="D17" s="31" t="s">
        <v>1256</v>
      </c>
      <c r="E17" s="32"/>
    </row>
    <row r="18" spans="1:5" ht="57.75" customHeight="1">
      <c r="A18" s="28">
        <v>15</v>
      </c>
      <c r="B18" s="33" t="s">
        <v>1257</v>
      </c>
      <c r="C18" s="30" t="s">
        <v>1228</v>
      </c>
      <c r="D18" s="31" t="s">
        <v>1254</v>
      </c>
      <c r="E18" s="32"/>
    </row>
    <row r="19" spans="1:5" ht="57.75" customHeight="1">
      <c r="A19" s="28">
        <v>16</v>
      </c>
      <c r="B19" s="33" t="s">
        <v>1258</v>
      </c>
      <c r="C19" s="30" t="s">
        <v>1228</v>
      </c>
      <c r="D19" s="31" t="s">
        <v>1259</v>
      </c>
      <c r="E19" s="32"/>
    </row>
    <row r="20" spans="1:5" ht="57.75" customHeight="1">
      <c r="A20" s="28">
        <v>17</v>
      </c>
      <c r="B20" s="33" t="s">
        <v>1260</v>
      </c>
      <c r="C20" s="30" t="s">
        <v>1228</v>
      </c>
      <c r="D20" s="31" t="s">
        <v>1261</v>
      </c>
      <c r="E20" s="32"/>
    </row>
    <row r="21" spans="1:5" ht="43.2">
      <c r="A21" s="28">
        <v>18</v>
      </c>
      <c r="B21" s="33" t="s">
        <v>1262</v>
      </c>
      <c r="C21" s="30" t="s">
        <v>1228</v>
      </c>
      <c r="D21" s="31" t="s">
        <v>1263</v>
      </c>
      <c r="E21" s="32"/>
    </row>
  </sheetData>
  <mergeCells count="2">
    <mergeCell ref="B1:E1"/>
    <mergeCell ref="A2:E2"/>
  </mergeCells>
  <phoneticPr fontId="101" type="noConversion"/>
  <pageMargins left="0.75" right="0.75" top="1" bottom="1" header="0.51180555555555596" footer="0.51180555555555596"/>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sqref="A1:J1"/>
    </sheetView>
  </sheetViews>
  <sheetFormatPr defaultColWidth="9.109375" defaultRowHeight="12"/>
  <cols>
    <col min="2" max="2" width="35.5546875" customWidth="1"/>
    <col min="4" max="5" width="12.6640625" customWidth="1"/>
    <col min="6" max="6" width="14.88671875" customWidth="1"/>
    <col min="7" max="7" width="12.6640625" customWidth="1"/>
    <col min="8" max="8" width="10.33203125" customWidth="1"/>
    <col min="9" max="9" width="10.109375" customWidth="1"/>
    <col min="10" max="10" width="16.88671875" customWidth="1"/>
  </cols>
  <sheetData>
    <row r="1" spans="1:10" ht="22.2">
      <c r="A1" s="391" t="s">
        <v>27</v>
      </c>
      <c r="B1" s="391"/>
      <c r="C1" s="391"/>
      <c r="D1" s="391"/>
      <c r="E1" s="391"/>
      <c r="F1" s="391"/>
      <c r="G1" s="391"/>
      <c r="H1" s="391"/>
      <c r="I1" s="391"/>
      <c r="J1" s="391"/>
    </row>
    <row r="2" spans="1:10" ht="20.399999999999999">
      <c r="A2" s="1" t="s">
        <v>1264</v>
      </c>
      <c r="B2" s="2"/>
      <c r="C2" s="2"/>
      <c r="D2" s="3"/>
      <c r="E2" s="3"/>
      <c r="F2" s="3"/>
      <c r="G2" s="3"/>
      <c r="H2" s="3"/>
      <c r="I2" s="3"/>
      <c r="J2" s="18"/>
    </row>
    <row r="3" spans="1:10">
      <c r="A3" s="398" t="s">
        <v>63</v>
      </c>
      <c r="B3" s="398" t="s">
        <v>64</v>
      </c>
      <c r="C3" s="398" t="s">
        <v>96</v>
      </c>
      <c r="D3" s="392" t="s">
        <v>1265</v>
      </c>
      <c r="E3" s="393"/>
      <c r="F3" s="393"/>
      <c r="G3" s="393"/>
      <c r="H3" s="393"/>
      <c r="I3" s="393"/>
      <c r="J3" s="398" t="s">
        <v>68</v>
      </c>
    </row>
    <row r="4" spans="1:10" ht="24">
      <c r="A4" s="398"/>
      <c r="B4" s="398"/>
      <c r="C4" s="398"/>
      <c r="D4" s="400" t="s">
        <v>1266</v>
      </c>
      <c r="E4" s="401" t="s">
        <v>1267</v>
      </c>
      <c r="F4" s="400" t="s">
        <v>1268</v>
      </c>
      <c r="G4" s="5" t="s">
        <v>1269</v>
      </c>
      <c r="H4" s="5" t="s">
        <v>1270</v>
      </c>
      <c r="I4" s="4" t="s">
        <v>1271</v>
      </c>
      <c r="J4" s="398"/>
    </row>
    <row r="5" spans="1:10">
      <c r="A5" s="398"/>
      <c r="B5" s="398"/>
      <c r="C5" s="398"/>
      <c r="D5" s="400"/>
      <c r="E5" s="402"/>
      <c r="F5" s="400"/>
      <c r="G5" s="6">
        <v>0.03</v>
      </c>
      <c r="H5" s="6">
        <v>0.03</v>
      </c>
      <c r="I5" s="19">
        <v>0.03</v>
      </c>
      <c r="J5" s="398"/>
    </row>
    <row r="6" spans="1:10" ht="36">
      <c r="A6" s="7">
        <v>1</v>
      </c>
      <c r="B6" s="8" t="s">
        <v>1272</v>
      </c>
      <c r="C6" s="7" t="s">
        <v>168</v>
      </c>
      <c r="D6" s="9">
        <f>E6+F6+G6+H6+I6</f>
        <v>55.729076999999997</v>
      </c>
      <c r="E6" s="10"/>
      <c r="F6" s="10">
        <v>51</v>
      </c>
      <c r="G6" s="11">
        <f>F6*$G$5</f>
        <v>1.53</v>
      </c>
      <c r="H6" s="11">
        <f>(F6+G6)*$H$5</f>
        <v>1.5759000000000001</v>
      </c>
      <c r="I6" s="11">
        <f t="shared" ref="I6:I17" si="0">(E6+F6+G6+H6)*$I$5</f>
        <v>1.6231769999999999</v>
      </c>
      <c r="J6" s="8" t="s">
        <v>1273</v>
      </c>
    </row>
    <row r="7" spans="1:10" ht="37.200000000000003">
      <c r="A7" s="7">
        <v>2</v>
      </c>
      <c r="B7" s="8" t="s">
        <v>1274</v>
      </c>
      <c r="C7" s="7" t="s">
        <v>168</v>
      </c>
      <c r="D7" s="9">
        <f t="shared" ref="D7:D17" si="1">E7+F7+G7+H7+I7</f>
        <v>40.430898999999997</v>
      </c>
      <c r="E7" s="10"/>
      <c r="F7" s="10">
        <v>37</v>
      </c>
      <c r="G7" s="11">
        <f>F7*$G$5</f>
        <v>1.1099999999999999</v>
      </c>
      <c r="H7" s="11">
        <f>(F7+G7)*$H$5</f>
        <v>1.1433</v>
      </c>
      <c r="I7" s="11">
        <f t="shared" si="0"/>
        <v>1.1775989999999998</v>
      </c>
      <c r="J7" s="8" t="s">
        <v>1275</v>
      </c>
    </row>
    <row r="8" spans="1:10" ht="37.200000000000003">
      <c r="A8" s="7">
        <v>3</v>
      </c>
      <c r="B8" s="8" t="s">
        <v>1276</v>
      </c>
      <c r="C8" s="7" t="s">
        <v>168</v>
      </c>
      <c r="D8" s="9">
        <f t="shared" si="1"/>
        <v>40.430898999999997</v>
      </c>
      <c r="E8" s="10"/>
      <c r="F8" s="10">
        <v>37</v>
      </c>
      <c r="G8" s="11">
        <f>F8*$G$5</f>
        <v>1.1099999999999999</v>
      </c>
      <c r="H8" s="11">
        <f>(F8+G8)*$H$5</f>
        <v>1.1433</v>
      </c>
      <c r="I8" s="11">
        <f t="shared" si="0"/>
        <v>1.1775989999999998</v>
      </c>
      <c r="J8" s="8" t="s">
        <v>1277</v>
      </c>
    </row>
    <row r="9" spans="1:10" ht="37.200000000000003">
      <c r="A9" s="7">
        <v>4</v>
      </c>
      <c r="B9" s="8" t="s">
        <v>1278</v>
      </c>
      <c r="C9" s="7" t="s">
        <v>168</v>
      </c>
      <c r="D9" s="9">
        <f t="shared" si="1"/>
        <v>20.761813</v>
      </c>
      <c r="E9" s="10"/>
      <c r="F9" s="10">
        <v>19</v>
      </c>
      <c r="G9" s="11">
        <f>F9*$G$5</f>
        <v>0.56999999999999995</v>
      </c>
      <c r="H9" s="11">
        <f>(F9+G9)*$H$5</f>
        <v>0.58709999999999996</v>
      </c>
      <c r="I9" s="11">
        <f t="shared" si="0"/>
        <v>0.60471299999999995</v>
      </c>
      <c r="J9" s="8" t="s">
        <v>1279</v>
      </c>
    </row>
    <row r="10" spans="1:10">
      <c r="A10" s="7">
        <v>5</v>
      </c>
      <c r="B10" s="8" t="s">
        <v>1280</v>
      </c>
      <c r="C10" s="7" t="s">
        <v>126</v>
      </c>
      <c r="D10" s="9">
        <f t="shared" si="1"/>
        <v>38.245444999999997</v>
      </c>
      <c r="E10" s="10"/>
      <c r="F10" s="10">
        <v>35</v>
      </c>
      <c r="G10" s="11">
        <f>F10*$G$5</f>
        <v>1.05</v>
      </c>
      <c r="H10" s="11">
        <f>(F10+G10)*$H$5</f>
        <v>1.0814999999999999</v>
      </c>
      <c r="I10" s="11">
        <f t="shared" si="0"/>
        <v>1.1139449999999997</v>
      </c>
      <c r="J10" s="8" t="s">
        <v>1281</v>
      </c>
    </row>
    <row r="11" spans="1:10" ht="19.95" customHeight="1">
      <c r="A11" s="7">
        <v>6</v>
      </c>
      <c r="B11" s="12" t="s">
        <v>1282</v>
      </c>
      <c r="C11" s="7" t="s">
        <v>168</v>
      </c>
      <c r="D11" s="9">
        <f t="shared" si="1"/>
        <v>36.059991000000004</v>
      </c>
      <c r="E11" s="10">
        <v>8</v>
      </c>
      <c r="F11" s="10">
        <v>25</v>
      </c>
      <c r="G11" s="11">
        <f t="shared" ref="G11:G17" si="2">(F11+E11)*$G$5</f>
        <v>0.99</v>
      </c>
      <c r="H11" s="11">
        <f t="shared" ref="H11:H17" si="3">(F11+G11+E11)*$H$5</f>
        <v>1.0196999999999998</v>
      </c>
      <c r="I11" s="11">
        <f t="shared" si="0"/>
        <v>1.0502910000000001</v>
      </c>
      <c r="J11" s="8" t="s">
        <v>1283</v>
      </c>
    </row>
    <row r="12" spans="1:10" ht="19.95" customHeight="1">
      <c r="A12" s="7">
        <v>7</v>
      </c>
      <c r="B12" s="12" t="s">
        <v>1284</v>
      </c>
      <c r="C12" s="7" t="s">
        <v>168</v>
      </c>
      <c r="D12" s="9">
        <f t="shared" si="1"/>
        <v>36.059991000000004</v>
      </c>
      <c r="E12" s="10">
        <v>8</v>
      </c>
      <c r="F12" s="10">
        <v>25</v>
      </c>
      <c r="G12" s="11">
        <f t="shared" si="2"/>
        <v>0.99</v>
      </c>
      <c r="H12" s="11">
        <f t="shared" si="3"/>
        <v>1.0196999999999998</v>
      </c>
      <c r="I12" s="11">
        <f t="shared" si="0"/>
        <v>1.0502910000000001</v>
      </c>
      <c r="J12" s="8" t="s">
        <v>1283</v>
      </c>
    </row>
    <row r="13" spans="1:10" ht="19.95" customHeight="1">
      <c r="A13" s="7">
        <v>8</v>
      </c>
      <c r="B13" s="12" t="s">
        <v>1285</v>
      </c>
      <c r="C13" s="7" t="s">
        <v>168</v>
      </c>
      <c r="D13" s="9">
        <f t="shared" si="1"/>
        <v>40.977262499999995</v>
      </c>
      <c r="E13" s="10">
        <v>9.5</v>
      </c>
      <c r="F13" s="10">
        <v>28</v>
      </c>
      <c r="G13" s="11">
        <f t="shared" si="2"/>
        <v>1.125</v>
      </c>
      <c r="H13" s="11">
        <f t="shared" si="3"/>
        <v>1.1587499999999999</v>
      </c>
      <c r="I13" s="11">
        <f t="shared" si="0"/>
        <v>1.1935125</v>
      </c>
      <c r="J13" s="8" t="s">
        <v>1283</v>
      </c>
    </row>
    <row r="14" spans="1:10" ht="19.95" customHeight="1">
      <c r="A14" s="7">
        <v>9</v>
      </c>
      <c r="B14" s="12" t="s">
        <v>1286</v>
      </c>
      <c r="C14" s="7" t="s">
        <v>168</v>
      </c>
      <c r="D14" s="9">
        <f t="shared" si="1"/>
        <v>49.719078500000002</v>
      </c>
      <c r="E14" s="10">
        <v>13.5</v>
      </c>
      <c r="F14" s="10">
        <v>32</v>
      </c>
      <c r="G14" s="11">
        <f t="shared" si="2"/>
        <v>1.365</v>
      </c>
      <c r="H14" s="11">
        <f t="shared" si="3"/>
        <v>1.40595</v>
      </c>
      <c r="I14" s="11">
        <f t="shared" si="0"/>
        <v>1.4481284999999999</v>
      </c>
      <c r="J14" s="8" t="s">
        <v>1283</v>
      </c>
    </row>
    <row r="15" spans="1:10" ht="19.95" customHeight="1">
      <c r="A15" s="7">
        <v>10</v>
      </c>
      <c r="B15" s="12" t="s">
        <v>1287</v>
      </c>
      <c r="C15" s="7" t="s">
        <v>168</v>
      </c>
      <c r="D15" s="9">
        <f t="shared" si="1"/>
        <v>57.368167500000006</v>
      </c>
      <c r="E15" s="10">
        <v>17.5</v>
      </c>
      <c r="F15" s="10">
        <v>35</v>
      </c>
      <c r="G15" s="11">
        <f t="shared" si="2"/>
        <v>1.575</v>
      </c>
      <c r="H15" s="11">
        <f t="shared" si="3"/>
        <v>1.62225</v>
      </c>
      <c r="I15" s="11">
        <f t="shared" si="0"/>
        <v>1.6709175000000001</v>
      </c>
      <c r="J15" s="8" t="s">
        <v>1283</v>
      </c>
    </row>
    <row r="16" spans="1:10" ht="19.95" customHeight="1">
      <c r="A16" s="7">
        <v>11</v>
      </c>
      <c r="B16" s="12" t="s">
        <v>1288</v>
      </c>
      <c r="C16" s="7" t="s">
        <v>168</v>
      </c>
      <c r="D16" s="9">
        <f t="shared" si="1"/>
        <v>61.192712</v>
      </c>
      <c r="E16" s="10">
        <v>16</v>
      </c>
      <c r="F16" s="10">
        <v>40</v>
      </c>
      <c r="G16" s="11">
        <f t="shared" si="2"/>
        <v>1.68</v>
      </c>
      <c r="H16" s="11">
        <f t="shared" si="3"/>
        <v>1.7303999999999999</v>
      </c>
      <c r="I16" s="11">
        <f t="shared" si="0"/>
        <v>1.7823120000000001</v>
      </c>
      <c r="J16" s="8" t="s">
        <v>1283</v>
      </c>
    </row>
    <row r="17" spans="1:10" ht="19.95" customHeight="1">
      <c r="A17" s="7">
        <v>12</v>
      </c>
      <c r="B17" s="12" t="s">
        <v>1289</v>
      </c>
      <c r="C17" s="7" t="s">
        <v>168</v>
      </c>
      <c r="D17" s="9">
        <f t="shared" si="1"/>
        <v>87.41816</v>
      </c>
      <c r="E17" s="10">
        <v>35</v>
      </c>
      <c r="F17" s="10">
        <v>45</v>
      </c>
      <c r="G17" s="11">
        <f t="shared" si="2"/>
        <v>2.4</v>
      </c>
      <c r="H17" s="11">
        <f t="shared" si="3"/>
        <v>2.472</v>
      </c>
      <c r="I17" s="11">
        <f t="shared" si="0"/>
        <v>2.54616</v>
      </c>
      <c r="J17" s="8" t="s">
        <v>1283</v>
      </c>
    </row>
    <row r="18" spans="1:10" ht="15" customHeight="1">
      <c r="A18" s="7"/>
      <c r="B18" s="13"/>
      <c r="C18" s="7"/>
      <c r="D18" s="14"/>
      <c r="E18" s="15"/>
      <c r="F18" s="15"/>
      <c r="G18" s="11"/>
      <c r="H18" s="11"/>
      <c r="I18" s="11"/>
      <c r="J18" s="8"/>
    </row>
    <row r="19" spans="1:10" ht="15" customHeight="1">
      <c r="A19" s="7"/>
      <c r="B19" s="16"/>
      <c r="C19" s="17"/>
      <c r="D19" s="14"/>
      <c r="E19" s="15"/>
      <c r="F19" s="15"/>
      <c r="G19" s="11"/>
      <c r="H19" s="11"/>
      <c r="I19" s="11"/>
      <c r="J19" s="20"/>
    </row>
    <row r="20" spans="1:10" ht="13.2">
      <c r="A20" s="399" t="s">
        <v>1290</v>
      </c>
      <c r="B20" s="394" t="s">
        <v>1291</v>
      </c>
      <c r="C20" s="395"/>
      <c r="D20" s="395"/>
      <c r="E20" s="395"/>
      <c r="F20" s="395"/>
      <c r="G20" s="395"/>
      <c r="H20" s="395"/>
      <c r="I20" s="395"/>
      <c r="J20" s="20"/>
    </row>
    <row r="21" spans="1:10" ht="13.2">
      <c r="A21" s="399"/>
      <c r="B21" s="396" t="s">
        <v>1292</v>
      </c>
      <c r="C21" s="397"/>
      <c r="D21" s="397"/>
      <c r="E21" s="397"/>
      <c r="F21" s="397"/>
      <c r="G21" s="397"/>
      <c r="H21" s="397"/>
      <c r="I21" s="397"/>
      <c r="J21" s="20"/>
    </row>
    <row r="22" spans="1:10" ht="13.2">
      <c r="A22" s="399"/>
      <c r="B22" s="396" t="s">
        <v>1293</v>
      </c>
      <c r="C22" s="397"/>
      <c r="D22" s="397"/>
      <c r="E22" s="397"/>
      <c r="F22" s="397"/>
      <c r="G22" s="397"/>
      <c r="H22" s="397"/>
      <c r="I22" s="397"/>
      <c r="J22" s="21"/>
    </row>
  </sheetData>
  <protectedRanges>
    <protectedRange sqref="E18:F21" name="区域1_1"/>
    <protectedRange sqref="E7:F17" name="区域1_1_1"/>
  </protectedRanges>
  <mergeCells count="13">
    <mergeCell ref="A1:J1"/>
    <mergeCell ref="D3:I3"/>
    <mergeCell ref="B20:I20"/>
    <mergeCell ref="B21:I21"/>
    <mergeCell ref="B22:I22"/>
    <mergeCell ref="A3:A5"/>
    <mergeCell ref="A20:A22"/>
    <mergeCell ref="B3:B5"/>
    <mergeCell ref="C3:C5"/>
    <mergeCell ref="D4:D5"/>
    <mergeCell ref="E4:E5"/>
    <mergeCell ref="F4:F5"/>
    <mergeCell ref="J3:J5"/>
  </mergeCells>
  <phoneticPr fontId="101" type="noConversion"/>
  <printOptions horizontalCentered="1"/>
  <pageMargins left="0.75138888888888899" right="0.75138888888888899" top="0.40902777777777799" bottom="0.40902777777777799"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14"/>
  <sheetViews>
    <sheetView view="pageBreakPreview" topLeftCell="A7" zoomScale="106" zoomScaleNormal="100" zoomScaleSheetLayoutView="106" workbookViewId="0">
      <selection activeCell="C13" sqref="C13"/>
    </sheetView>
  </sheetViews>
  <sheetFormatPr defaultColWidth="9.109375" defaultRowHeight="16.2"/>
  <cols>
    <col min="1" max="1" width="3.33203125" style="290" customWidth="1"/>
    <col min="2" max="2" width="9.109375" style="290"/>
    <col min="3" max="3" width="39.5546875" style="290" customWidth="1"/>
    <col min="4" max="4" width="22.33203125" style="290" customWidth="1"/>
    <col min="5" max="5" width="6.6640625" style="290" customWidth="1"/>
    <col min="6" max="6" width="5.88671875" style="290" customWidth="1"/>
    <col min="7" max="7" width="0.33203125" style="290" customWidth="1"/>
    <col min="8" max="8" width="6.6640625" style="290" hidden="1" customWidth="1"/>
    <col min="9" max="256" width="9.109375" style="290"/>
    <col min="257" max="16384" width="9.109375" style="292"/>
  </cols>
  <sheetData>
    <row r="2" spans="2:7" s="290" customFormat="1" ht="45.75" customHeight="1">
      <c r="B2" s="316" t="s">
        <v>7</v>
      </c>
      <c r="C2" s="316"/>
      <c r="D2" s="316"/>
      <c r="E2" s="316"/>
      <c r="F2" s="316"/>
      <c r="G2" s="316"/>
    </row>
    <row r="3" spans="2:7" s="290" customFormat="1" ht="31.65" customHeight="1">
      <c r="B3" s="293" t="s">
        <v>8</v>
      </c>
      <c r="C3" s="294" t="s">
        <v>9</v>
      </c>
      <c r="D3" s="295"/>
      <c r="E3" s="296"/>
      <c r="F3" s="297"/>
      <c r="G3" s="298"/>
    </row>
    <row r="4" spans="2:7" s="290" customFormat="1" ht="31.65" customHeight="1">
      <c r="B4" s="293" t="s">
        <v>10</v>
      </c>
      <c r="C4" s="294" t="s">
        <v>11</v>
      </c>
      <c r="D4" s="295"/>
      <c r="E4" s="296"/>
      <c r="F4" s="297"/>
      <c r="G4" s="298"/>
    </row>
    <row r="5" spans="2:7" s="290" customFormat="1" ht="31.65" customHeight="1">
      <c r="B5" s="293" t="s">
        <v>12</v>
      </c>
      <c r="C5" s="294" t="s">
        <v>13</v>
      </c>
      <c r="D5" s="295"/>
      <c r="E5" s="296"/>
      <c r="F5" s="297"/>
      <c r="G5" s="298"/>
    </row>
    <row r="6" spans="2:7" s="290" customFormat="1" ht="31.65" customHeight="1">
      <c r="B6" s="293" t="s">
        <v>14</v>
      </c>
      <c r="C6" s="294" t="s">
        <v>15</v>
      </c>
      <c r="D6" s="295"/>
      <c r="E6" s="296"/>
      <c r="F6" s="297"/>
      <c r="G6" s="298"/>
    </row>
    <row r="7" spans="2:7" s="290" customFormat="1" ht="31.65" customHeight="1">
      <c r="B7" s="293" t="s">
        <v>16</v>
      </c>
      <c r="C7" s="294" t="s">
        <v>17</v>
      </c>
      <c r="D7" s="295"/>
      <c r="E7" s="296"/>
      <c r="F7" s="297"/>
      <c r="G7" s="298"/>
    </row>
    <row r="8" spans="2:7" s="290" customFormat="1" ht="31.65" customHeight="1">
      <c r="B8" s="293" t="s">
        <v>18</v>
      </c>
      <c r="C8" s="294" t="s">
        <v>19</v>
      </c>
      <c r="D8" s="295"/>
      <c r="E8" s="296"/>
      <c r="F8" s="297"/>
      <c r="G8" s="298"/>
    </row>
    <row r="9" spans="2:7" s="290" customFormat="1" ht="31.65" customHeight="1">
      <c r="B9" s="293" t="s">
        <v>20</v>
      </c>
      <c r="C9" s="294" t="s">
        <v>21</v>
      </c>
      <c r="D9" s="295"/>
      <c r="E9" s="296"/>
      <c r="F9" s="297"/>
      <c r="G9" s="298"/>
    </row>
    <row r="10" spans="2:7" s="291" customFormat="1" ht="31.65" customHeight="1">
      <c r="B10" s="293" t="s">
        <v>22</v>
      </c>
      <c r="C10" s="294" t="s">
        <v>23</v>
      </c>
      <c r="D10" s="295"/>
      <c r="E10" s="296"/>
      <c r="F10" s="297"/>
      <c r="G10" s="298"/>
    </row>
    <row r="11" spans="2:7" ht="31.65" customHeight="1">
      <c r="B11" s="293" t="s">
        <v>24</v>
      </c>
      <c r="C11" s="294" t="s">
        <v>25</v>
      </c>
    </row>
    <row r="12" spans="2:7" ht="31.65" customHeight="1">
      <c r="B12" s="293" t="s">
        <v>26</v>
      </c>
      <c r="C12" s="294" t="s">
        <v>27</v>
      </c>
    </row>
    <row r="13" spans="2:7" ht="31.65" customHeight="1">
      <c r="C13" s="295"/>
    </row>
    <row r="14" spans="2:7" ht="31.65" customHeight="1"/>
  </sheetData>
  <mergeCells count="1">
    <mergeCell ref="B2:G2"/>
  </mergeCells>
  <phoneticPr fontId="101" type="noConversion"/>
  <pageMargins left="0.70902777777777803" right="0.70902777777777803" top="0.75" bottom="0.75" header="0.30902777777777801" footer="0.30902777777777801"/>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4"/>
  <sheetViews>
    <sheetView workbookViewId="0">
      <selection activeCell="K17" sqref="K17"/>
    </sheetView>
  </sheetViews>
  <sheetFormatPr defaultColWidth="8" defaultRowHeight="15.6"/>
  <cols>
    <col min="1" max="1" width="6.88671875" style="272" customWidth="1"/>
    <col min="2" max="2" width="87.33203125" style="272" customWidth="1"/>
    <col min="3" max="254" width="8" style="272"/>
    <col min="255" max="16383" width="8" style="273"/>
    <col min="16384" max="16384" width="93.44140625" style="273"/>
  </cols>
  <sheetData>
    <row r="1" spans="1:254" ht="20.399999999999999">
      <c r="A1" s="317" t="s">
        <v>28</v>
      </c>
      <c r="B1" s="317"/>
    </row>
    <row r="2" spans="1:254">
      <c r="A2" s="318" t="s">
        <v>29</v>
      </c>
      <c r="B2" s="319"/>
    </row>
    <row r="3" spans="1:254">
      <c r="A3" s="274" t="s">
        <v>8</v>
      </c>
      <c r="B3" s="275" t="s">
        <v>30</v>
      </c>
    </row>
    <row r="4" spans="1:254">
      <c r="A4" s="276">
        <v>1.1000000000000001</v>
      </c>
      <c r="B4" s="277" t="s">
        <v>31</v>
      </c>
    </row>
    <row r="5" spans="1:254">
      <c r="A5" s="278" t="s">
        <v>10</v>
      </c>
      <c r="B5" s="279" t="s">
        <v>32</v>
      </c>
    </row>
    <row r="6" spans="1:254">
      <c r="A6" s="280">
        <v>2.1</v>
      </c>
      <c r="B6" s="281" t="s">
        <v>33</v>
      </c>
    </row>
    <row r="7" spans="1:254" ht="60">
      <c r="A7" s="280">
        <v>2.2000000000000002</v>
      </c>
      <c r="B7" s="282" t="s">
        <v>34</v>
      </c>
    </row>
    <row r="8" spans="1:254" ht="84">
      <c r="A8" s="280">
        <v>2.2999999999999998</v>
      </c>
      <c r="B8" s="282" t="s">
        <v>35</v>
      </c>
    </row>
    <row r="9" spans="1:254" ht="24">
      <c r="A9" s="280">
        <v>2.4</v>
      </c>
      <c r="B9" s="277" t="s">
        <v>36</v>
      </c>
    </row>
    <row r="10" spans="1:254" s="271" customFormat="1">
      <c r="A10" s="280">
        <v>2.5</v>
      </c>
      <c r="B10" s="282" t="s">
        <v>37</v>
      </c>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83"/>
      <c r="BC10" s="283"/>
      <c r="BD10" s="283"/>
      <c r="BE10" s="283"/>
      <c r="BF10" s="283"/>
      <c r="BG10" s="283"/>
      <c r="BH10" s="283"/>
      <c r="BI10" s="283"/>
      <c r="BJ10" s="283"/>
      <c r="BK10" s="283"/>
      <c r="BL10" s="283"/>
      <c r="BM10" s="283"/>
      <c r="BN10" s="283"/>
      <c r="BO10" s="283"/>
      <c r="BP10" s="283"/>
      <c r="BQ10" s="283"/>
      <c r="BR10" s="283"/>
      <c r="BS10" s="283"/>
      <c r="BT10" s="283"/>
      <c r="BU10" s="283"/>
      <c r="BV10" s="283"/>
      <c r="BW10" s="283"/>
      <c r="BX10" s="283"/>
      <c r="BY10" s="283"/>
      <c r="BZ10" s="283"/>
      <c r="CA10" s="283"/>
      <c r="CB10" s="283"/>
      <c r="CC10" s="283"/>
      <c r="CD10" s="283"/>
      <c r="CE10" s="283"/>
      <c r="CF10" s="283"/>
      <c r="CG10" s="283"/>
      <c r="CH10" s="283"/>
      <c r="CI10" s="283"/>
      <c r="CJ10" s="283"/>
      <c r="CK10" s="283"/>
      <c r="CL10" s="283"/>
      <c r="CM10" s="283"/>
      <c r="CN10" s="283"/>
      <c r="CO10" s="283"/>
      <c r="CP10" s="283"/>
      <c r="CQ10" s="283"/>
      <c r="CR10" s="283"/>
      <c r="CS10" s="283"/>
      <c r="CT10" s="283"/>
      <c r="CU10" s="283"/>
      <c r="CV10" s="283"/>
      <c r="CW10" s="283"/>
      <c r="CX10" s="283"/>
      <c r="CY10" s="283"/>
      <c r="CZ10" s="283"/>
      <c r="DA10" s="283"/>
      <c r="DB10" s="283"/>
      <c r="DC10" s="283"/>
      <c r="DD10" s="283"/>
      <c r="DE10" s="283"/>
      <c r="DF10" s="283"/>
      <c r="DG10" s="283"/>
      <c r="DH10" s="283"/>
      <c r="DI10" s="283"/>
      <c r="DJ10" s="283"/>
      <c r="DK10" s="283"/>
      <c r="DL10" s="283"/>
      <c r="DM10" s="283"/>
      <c r="DN10" s="283"/>
      <c r="DO10" s="283"/>
      <c r="DP10" s="283"/>
      <c r="DQ10" s="283"/>
      <c r="DR10" s="283"/>
      <c r="DS10" s="283"/>
      <c r="DT10" s="283"/>
      <c r="DU10" s="283"/>
      <c r="DV10" s="283"/>
      <c r="DW10" s="283"/>
      <c r="DX10" s="283"/>
      <c r="DY10" s="283"/>
      <c r="DZ10" s="283"/>
      <c r="EA10" s="283"/>
      <c r="EB10" s="283"/>
      <c r="EC10" s="283"/>
      <c r="ED10" s="283"/>
      <c r="EE10" s="283"/>
      <c r="EF10" s="283"/>
      <c r="EG10" s="283"/>
      <c r="EH10" s="283"/>
      <c r="EI10" s="283"/>
      <c r="EJ10" s="283"/>
      <c r="EK10" s="283"/>
      <c r="EL10" s="283"/>
      <c r="EM10" s="283"/>
      <c r="EN10" s="283"/>
      <c r="EO10" s="283"/>
      <c r="EP10" s="283"/>
      <c r="EQ10" s="283"/>
      <c r="ER10" s="283"/>
      <c r="ES10" s="283"/>
      <c r="ET10" s="283"/>
      <c r="EU10" s="283"/>
      <c r="EV10" s="283"/>
      <c r="EW10" s="283"/>
      <c r="EX10" s="283"/>
      <c r="EY10" s="283"/>
      <c r="EZ10" s="283"/>
      <c r="FA10" s="283"/>
      <c r="FB10" s="283"/>
      <c r="FC10" s="283"/>
      <c r="FD10" s="283"/>
      <c r="FE10" s="283"/>
      <c r="FF10" s="283"/>
      <c r="FG10" s="283"/>
      <c r="FH10" s="283"/>
      <c r="FI10" s="283"/>
      <c r="FJ10" s="283"/>
      <c r="FK10" s="283"/>
      <c r="FL10" s="283"/>
      <c r="FM10" s="283"/>
      <c r="FN10" s="283"/>
      <c r="FO10" s="283"/>
      <c r="FP10" s="283"/>
      <c r="FQ10" s="283"/>
      <c r="FR10" s="283"/>
      <c r="FS10" s="283"/>
      <c r="FT10" s="283"/>
      <c r="FU10" s="283"/>
      <c r="FV10" s="283"/>
      <c r="FW10" s="283"/>
      <c r="FX10" s="283"/>
      <c r="FY10" s="283"/>
      <c r="FZ10" s="283"/>
      <c r="GA10" s="283"/>
      <c r="GB10" s="283"/>
      <c r="GC10" s="283"/>
      <c r="GD10" s="283"/>
      <c r="GE10" s="283"/>
      <c r="GF10" s="283"/>
      <c r="GG10" s="283"/>
      <c r="GH10" s="283"/>
      <c r="GI10" s="283"/>
      <c r="GJ10" s="283"/>
      <c r="GK10" s="283"/>
      <c r="GL10" s="283"/>
      <c r="GM10" s="283"/>
      <c r="GN10" s="283"/>
      <c r="GO10" s="283"/>
      <c r="GP10" s="283"/>
      <c r="GQ10" s="283"/>
      <c r="GR10" s="283"/>
      <c r="GS10" s="283"/>
      <c r="GT10" s="283"/>
      <c r="GU10" s="283"/>
      <c r="GV10" s="283"/>
      <c r="GW10" s="283"/>
      <c r="GX10" s="283"/>
      <c r="GY10" s="283"/>
      <c r="GZ10" s="283"/>
      <c r="HA10" s="283"/>
      <c r="HB10" s="283"/>
      <c r="HC10" s="283"/>
      <c r="HD10" s="283"/>
      <c r="HE10" s="283"/>
      <c r="HF10" s="283"/>
      <c r="HG10" s="283"/>
      <c r="HH10" s="283"/>
      <c r="HI10" s="283"/>
      <c r="HJ10" s="283"/>
      <c r="HK10" s="283"/>
      <c r="HL10" s="283"/>
      <c r="HM10" s="283"/>
      <c r="HN10" s="283"/>
      <c r="HO10" s="283"/>
      <c r="HP10" s="283"/>
      <c r="HQ10" s="283"/>
      <c r="HR10" s="283"/>
      <c r="HS10" s="283"/>
      <c r="HT10" s="283"/>
      <c r="HU10" s="283"/>
      <c r="HV10" s="283"/>
      <c r="HW10" s="283"/>
      <c r="HX10" s="283"/>
      <c r="HY10" s="283"/>
      <c r="HZ10" s="283"/>
      <c r="IA10" s="283"/>
      <c r="IB10" s="283"/>
      <c r="IC10" s="283"/>
      <c r="ID10" s="283"/>
      <c r="IE10" s="283"/>
      <c r="IF10" s="283"/>
      <c r="IG10" s="283"/>
      <c r="IH10" s="283"/>
      <c r="II10" s="283"/>
      <c r="IJ10" s="283"/>
      <c r="IK10" s="283"/>
      <c r="IL10" s="283"/>
      <c r="IM10" s="283"/>
      <c r="IN10" s="283"/>
      <c r="IO10" s="283"/>
      <c r="IP10" s="283"/>
      <c r="IQ10" s="283"/>
      <c r="IR10" s="283"/>
      <c r="IS10" s="283"/>
      <c r="IT10" s="283"/>
    </row>
    <row r="11" spans="1:254" ht="24">
      <c r="A11" s="280">
        <v>2.6</v>
      </c>
      <c r="B11" s="282" t="s">
        <v>38</v>
      </c>
    </row>
    <row r="12" spans="1:254" ht="24">
      <c r="A12" s="280">
        <v>2.7</v>
      </c>
      <c r="B12" s="282" t="s">
        <v>39</v>
      </c>
    </row>
    <row r="13" spans="1:254" ht="24">
      <c r="A13" s="280">
        <v>2.8</v>
      </c>
      <c r="B13" s="282" t="s">
        <v>40</v>
      </c>
    </row>
    <row r="14" spans="1:254">
      <c r="A14" s="284" t="s">
        <v>12</v>
      </c>
      <c r="B14" s="306" t="s">
        <v>41</v>
      </c>
    </row>
    <row r="15" spans="1:254" ht="48">
      <c r="A15" s="284"/>
      <c r="B15" s="307" t="s">
        <v>42</v>
      </c>
    </row>
    <row r="16" spans="1:254">
      <c r="A16" s="278">
        <v>3.1</v>
      </c>
      <c r="B16" s="285" t="s">
        <v>43</v>
      </c>
    </row>
    <row r="17" spans="1:2" ht="24">
      <c r="A17" s="280" t="s">
        <v>44</v>
      </c>
      <c r="B17" s="282" t="s">
        <v>45</v>
      </c>
    </row>
    <row r="18" spans="1:2">
      <c r="A18" s="280" t="s">
        <v>46</v>
      </c>
      <c r="B18" s="286" t="s">
        <v>47</v>
      </c>
    </row>
    <row r="19" spans="1:2">
      <c r="A19" s="280" t="s">
        <v>48</v>
      </c>
      <c r="B19" s="282" t="s">
        <v>49</v>
      </c>
    </row>
    <row r="20" spans="1:2">
      <c r="A20" s="280" t="s">
        <v>50</v>
      </c>
      <c r="B20" s="282" t="s">
        <v>51</v>
      </c>
    </row>
    <row r="21" spans="1:2">
      <c r="A21" s="280" t="s">
        <v>52</v>
      </c>
      <c r="B21" s="282" t="s">
        <v>53</v>
      </c>
    </row>
    <row r="22" spans="1:2" ht="36">
      <c r="A22" s="280" t="s">
        <v>54</v>
      </c>
      <c r="B22" s="287" t="s">
        <v>55</v>
      </c>
    </row>
    <row r="23" spans="1:2">
      <c r="A23" s="284" t="s">
        <v>14</v>
      </c>
      <c r="B23" s="279" t="s">
        <v>56</v>
      </c>
    </row>
    <row r="24" spans="1:2">
      <c r="A24" s="280">
        <v>4.0999999999999996</v>
      </c>
      <c r="B24" s="288" t="s">
        <v>57</v>
      </c>
    </row>
    <row r="25" spans="1:2" ht="26.4">
      <c r="A25" s="280">
        <v>4.2</v>
      </c>
      <c r="B25" s="288" t="s">
        <v>58</v>
      </c>
    </row>
    <row r="26" spans="1:2">
      <c r="A26" s="280">
        <v>4.3</v>
      </c>
      <c r="B26" s="288" t="s">
        <v>59</v>
      </c>
    </row>
    <row r="27" spans="1:2" ht="26.4">
      <c r="A27" s="280">
        <v>4.4000000000000004</v>
      </c>
      <c r="B27" s="288" t="s">
        <v>60</v>
      </c>
    </row>
    <row r="28" spans="1:2">
      <c r="A28" s="280">
        <v>4.5</v>
      </c>
      <c r="B28" s="288" t="s">
        <v>61</v>
      </c>
    </row>
    <row r="29" spans="1:2">
      <c r="A29" s="280">
        <v>4.5999999999999996</v>
      </c>
      <c r="B29" s="288" t="s">
        <v>62</v>
      </c>
    </row>
    <row r="30" spans="1:2">
      <c r="A30" s="289"/>
      <c r="B30" s="289"/>
    </row>
    <row r="31" spans="1:2">
      <c r="A31" s="289"/>
      <c r="B31" s="289"/>
    </row>
    <row r="32" spans="1:2">
      <c r="A32" s="289"/>
      <c r="B32" s="289"/>
    </row>
    <row r="33" spans="1:2">
      <c r="A33" s="289"/>
      <c r="B33" s="289"/>
    </row>
    <row r="34" spans="1:2">
      <c r="A34" s="289"/>
      <c r="B34" s="289"/>
    </row>
  </sheetData>
  <mergeCells count="2">
    <mergeCell ref="A1:B1"/>
    <mergeCell ref="A2:B2"/>
  </mergeCells>
  <phoneticPr fontId="101" type="noConversion"/>
  <pageMargins left="0.70902777777777803" right="0.50902777777777797" top="0.75" bottom="0.75" header="0.30902777777777801" footer="0.30902777777777801"/>
  <pageSetup paperSize="9" orientation="portrait" r:id="rId1"/>
  <headerFooter alignWithMargins="0">
    <oddFooter>&amp;C&amp;"华文细黑,常规"&amp;11&amp;A－第&amp;P页/共&amp;N页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view="pageBreakPreview" zoomScale="115" zoomScaleNormal="85" zoomScaleSheetLayoutView="115" workbookViewId="0">
      <pane xSplit="1" ySplit="3" topLeftCell="B4" activePane="bottomRight" state="frozen"/>
      <selection pane="topRight"/>
      <selection pane="bottomLeft"/>
      <selection pane="bottomRight" activeCell="H11" sqref="H11"/>
    </sheetView>
  </sheetViews>
  <sheetFormatPr defaultColWidth="9.109375" defaultRowHeight="12"/>
  <cols>
    <col min="1" max="1" width="8.109375" customWidth="1"/>
    <col min="2" max="2" width="15" customWidth="1"/>
    <col min="3" max="3" width="26.109375" customWidth="1"/>
    <col min="4" max="4" width="11.88671875" customWidth="1"/>
    <col min="5" max="5" width="21.33203125" customWidth="1"/>
    <col min="6" max="6" width="18.33203125" customWidth="1"/>
    <col min="8" max="8" width="16.5546875" customWidth="1"/>
    <col min="9" max="9" width="13.33203125" customWidth="1"/>
    <col min="10" max="10" width="12.77734375" bestFit="1" customWidth="1"/>
  </cols>
  <sheetData>
    <row r="1" spans="1:11" ht="20.399999999999999">
      <c r="A1" s="320" t="s">
        <v>11</v>
      </c>
      <c r="B1" s="320"/>
      <c r="C1" s="320"/>
      <c r="D1" s="320"/>
      <c r="E1" s="320"/>
      <c r="F1" s="320"/>
    </row>
    <row r="2" spans="1:11" ht="14.4">
      <c r="A2" s="245" t="str">
        <f>'3、分部分项清单报价表'!A2</f>
        <v>工程名称：长春宝能中心综合机电总承包施工工程</v>
      </c>
      <c r="B2" s="245"/>
      <c r="C2" s="245"/>
      <c r="D2" s="245"/>
      <c r="E2" s="246"/>
      <c r="F2" s="246"/>
    </row>
    <row r="3" spans="1:11" ht="21.75" customHeight="1">
      <c r="A3" s="247" t="s">
        <v>63</v>
      </c>
      <c r="B3" s="248" t="s">
        <v>64</v>
      </c>
      <c r="C3" s="248" t="s">
        <v>65</v>
      </c>
      <c r="D3" s="248" t="s">
        <v>66</v>
      </c>
      <c r="E3" s="248" t="s">
        <v>67</v>
      </c>
      <c r="F3" s="248" t="s">
        <v>68</v>
      </c>
    </row>
    <row r="4" spans="1:11" s="244" customFormat="1" ht="17.399999999999999" customHeight="1">
      <c r="A4" s="249" t="s">
        <v>69</v>
      </c>
      <c r="B4" s="250" t="s">
        <v>70</v>
      </c>
      <c r="C4" s="250" t="s">
        <v>71</v>
      </c>
      <c r="D4" s="251"/>
      <c r="E4" s="250">
        <f>E5+E6</f>
        <v>5237896.427180713</v>
      </c>
      <c r="F4" s="252"/>
    </row>
    <row r="5" spans="1:11" ht="17.399999999999999" customHeight="1">
      <c r="A5" s="253">
        <v>1</v>
      </c>
      <c r="B5" s="254" t="s">
        <v>72</v>
      </c>
      <c r="C5" s="254" t="s">
        <v>73</v>
      </c>
      <c r="D5" s="255"/>
      <c r="E5" s="256">
        <f>'3、分部分项清单报价表'!J5</f>
        <v>5237896.427180713</v>
      </c>
      <c r="F5" s="257"/>
      <c r="J5" s="309"/>
    </row>
    <row r="6" spans="1:11" ht="17.399999999999999" customHeight="1">
      <c r="A6" s="253">
        <v>5</v>
      </c>
      <c r="B6" s="254" t="s">
        <v>74</v>
      </c>
      <c r="C6" s="254" t="s">
        <v>73</v>
      </c>
      <c r="D6" s="255"/>
      <c r="E6" s="256">
        <f>'3、分部分项清单报价表'!J311</f>
        <v>0</v>
      </c>
      <c r="F6" s="257"/>
      <c r="H6" s="308"/>
      <c r="I6" s="270"/>
    </row>
    <row r="7" spans="1:11" ht="45" customHeight="1">
      <c r="A7" s="259" t="s">
        <v>75</v>
      </c>
      <c r="B7" s="260" t="s">
        <v>1296</v>
      </c>
      <c r="C7" s="258" t="s">
        <v>76</v>
      </c>
      <c r="D7" s="261">
        <v>0.01</v>
      </c>
      <c r="E7" s="258">
        <v>0</v>
      </c>
      <c r="F7" s="262" t="s">
        <v>1297</v>
      </c>
      <c r="J7" s="309"/>
    </row>
    <row r="8" spans="1:11" ht="22.65" customHeight="1">
      <c r="A8" s="259" t="s">
        <v>77</v>
      </c>
      <c r="B8" s="260" t="s">
        <v>78</v>
      </c>
      <c r="C8" s="263" t="s">
        <v>79</v>
      </c>
      <c r="D8" s="251"/>
      <c r="E8" s="258">
        <f>'5、措施项目清单与报价表'!F36</f>
        <v>506434.38245999994</v>
      </c>
      <c r="F8" s="264" t="s">
        <v>80</v>
      </c>
      <c r="J8" s="309"/>
    </row>
    <row r="9" spans="1:11" ht="24" customHeight="1">
      <c r="A9" s="259" t="s">
        <v>81</v>
      </c>
      <c r="B9" s="260" t="s">
        <v>82</v>
      </c>
      <c r="C9" s="263" t="s">
        <v>83</v>
      </c>
      <c r="D9" s="261">
        <v>0.09</v>
      </c>
      <c r="E9" s="258">
        <f>E4*D9</f>
        <v>471410.67844626418</v>
      </c>
      <c r="F9" s="265" t="s">
        <v>84</v>
      </c>
      <c r="H9">
        <v>6215741.4880869798</v>
      </c>
    </row>
    <row r="10" spans="1:11" ht="22.65" customHeight="1">
      <c r="A10" s="259" t="s">
        <v>85</v>
      </c>
      <c r="B10" s="266" t="s">
        <v>86</v>
      </c>
      <c r="C10" s="263" t="s">
        <v>87</v>
      </c>
      <c r="D10" s="267"/>
      <c r="E10" s="258">
        <f>SUM(E4,E8:E9)</f>
        <v>6215741.488086977</v>
      </c>
      <c r="F10" s="268"/>
      <c r="H10">
        <f>E10*0.85</f>
        <v>5283380.2648739303</v>
      </c>
      <c r="I10" s="403">
        <v>5283380.2648739303</v>
      </c>
      <c r="J10" s="403">
        <f>I10/1.09</f>
        <v>4847137.8576825047</v>
      </c>
      <c r="K10">
        <v>4847137.8576825</v>
      </c>
    </row>
    <row r="11" spans="1:11" ht="88.5" customHeight="1">
      <c r="A11" s="259" t="s">
        <v>88</v>
      </c>
      <c r="B11" s="266" t="s">
        <v>89</v>
      </c>
      <c r="C11" s="321" t="s">
        <v>90</v>
      </c>
      <c r="D11" s="321"/>
      <c r="E11" s="269" t="s">
        <v>91</v>
      </c>
      <c r="F11" s="265" t="s">
        <v>92</v>
      </c>
    </row>
  </sheetData>
  <mergeCells count="2">
    <mergeCell ref="A1:F1"/>
    <mergeCell ref="C11:D11"/>
  </mergeCells>
  <phoneticPr fontId="101" type="noConversion"/>
  <printOptions horizontalCentered="1"/>
  <pageMargins left="0.74791666666666701" right="0.74791666666666701" top="0.78680555555555598" bottom="0.59027777777777801" header="0.51180555555555596" footer="0.51180555555555596"/>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I313"/>
  <sheetViews>
    <sheetView showZeros="0" view="pageBreakPreview" zoomScaleNormal="85" zoomScaleSheetLayoutView="100" workbookViewId="0">
      <pane ySplit="4" topLeftCell="A101" activePane="bottomLeft" state="frozen"/>
      <selection pane="bottomLeft" activeCell="B111" sqref="B111"/>
    </sheetView>
  </sheetViews>
  <sheetFormatPr defaultColWidth="9.109375" defaultRowHeight="12" outlineLevelRow="2"/>
  <cols>
    <col min="1" max="1" width="11.109375" style="139" customWidth="1"/>
    <col min="2" max="2" width="36.44140625" style="140" customWidth="1"/>
    <col min="3" max="3" width="46.44140625" style="141" customWidth="1"/>
    <col min="4" max="4" width="10.88671875" style="139" customWidth="1"/>
    <col min="5" max="6" width="11.33203125" style="221" customWidth="1"/>
    <col min="7" max="7" width="10.33203125" style="221" customWidth="1"/>
    <col min="8" max="9" width="11.5546875" style="221" customWidth="1"/>
    <col min="10" max="10" width="13.6640625" style="221" customWidth="1"/>
    <col min="11" max="11" width="9.5546875" style="48" customWidth="1"/>
    <col min="12" max="129" width="11.44140625" style="48" customWidth="1"/>
    <col min="130" max="16384" width="9.109375" style="48"/>
  </cols>
  <sheetData>
    <row r="1" spans="1:11" ht="20.399999999999999">
      <c r="A1" s="322" t="s">
        <v>13</v>
      </c>
      <c r="B1" s="322"/>
      <c r="C1" s="322"/>
      <c r="D1" s="322"/>
      <c r="E1" s="323"/>
      <c r="F1" s="323"/>
      <c r="G1" s="323"/>
      <c r="H1" s="323"/>
      <c r="I1" s="323"/>
      <c r="J1" s="323"/>
      <c r="K1" s="324"/>
    </row>
    <row r="2" spans="1:11">
      <c r="A2" s="325" t="s">
        <v>93</v>
      </c>
      <c r="B2" s="326"/>
      <c r="C2" s="327"/>
      <c r="D2" s="222"/>
      <c r="E2" s="328"/>
      <c r="F2" s="329"/>
      <c r="G2" s="329"/>
      <c r="H2" s="328"/>
      <c r="I2" s="329"/>
      <c r="J2" s="330"/>
      <c r="K2" s="157"/>
    </row>
    <row r="3" spans="1:11">
      <c r="A3" s="332" t="s">
        <v>63</v>
      </c>
      <c r="B3" s="333" t="s">
        <v>94</v>
      </c>
      <c r="C3" s="332" t="s">
        <v>95</v>
      </c>
      <c r="D3" s="332" t="s">
        <v>96</v>
      </c>
      <c r="E3" s="331" t="s">
        <v>97</v>
      </c>
      <c r="F3" s="331"/>
      <c r="G3" s="331"/>
      <c r="H3" s="334" t="s">
        <v>98</v>
      </c>
      <c r="I3" s="336" t="s">
        <v>99</v>
      </c>
      <c r="J3" s="337" t="s">
        <v>100</v>
      </c>
      <c r="K3" s="339" t="s">
        <v>68</v>
      </c>
    </row>
    <row r="4" spans="1:11" ht="24">
      <c r="A4" s="332"/>
      <c r="B4" s="333"/>
      <c r="C4" s="332"/>
      <c r="D4" s="332"/>
      <c r="E4" s="223" t="s">
        <v>101</v>
      </c>
      <c r="F4" s="223" t="s">
        <v>102</v>
      </c>
      <c r="G4" s="223" t="s">
        <v>103</v>
      </c>
      <c r="H4" s="335"/>
      <c r="I4" s="336"/>
      <c r="J4" s="338"/>
      <c r="K4" s="339"/>
    </row>
    <row r="5" spans="1:11">
      <c r="A5" s="145"/>
      <c r="B5" s="146" t="s">
        <v>104</v>
      </c>
      <c r="C5" s="146"/>
      <c r="D5" s="147"/>
      <c r="E5" s="224"/>
      <c r="F5" s="224"/>
      <c r="G5" s="224"/>
      <c r="H5" s="224"/>
      <c r="I5" s="224"/>
      <c r="J5" s="224">
        <f>J6+J38+J56+J63+J103</f>
        <v>5237896.427180713</v>
      </c>
      <c r="K5" s="149"/>
    </row>
    <row r="6" spans="1:11" outlineLevel="1">
      <c r="A6" s="225" t="s">
        <v>105</v>
      </c>
      <c r="B6" s="151" t="s">
        <v>106</v>
      </c>
      <c r="C6" s="152"/>
      <c r="D6" s="153"/>
      <c r="E6" s="226"/>
      <c r="F6" s="226"/>
      <c r="G6" s="226"/>
      <c r="H6" s="226"/>
      <c r="I6" s="226"/>
      <c r="J6" s="226">
        <f>+SUM(J7:J37)</f>
        <v>1708678.050745284</v>
      </c>
      <c r="K6" s="155"/>
    </row>
    <row r="7" spans="1:11" ht="72" outlineLevel="2">
      <c r="A7" s="51">
        <v>1</v>
      </c>
      <c r="B7" s="52" t="s">
        <v>107</v>
      </c>
      <c r="C7" s="58" t="s">
        <v>108</v>
      </c>
      <c r="D7" s="53" t="s">
        <v>109</v>
      </c>
      <c r="E7" s="223"/>
      <c r="F7" s="223"/>
      <c r="G7" s="223">
        <v>8</v>
      </c>
      <c r="H7" s="223">
        <f>E7+F7+G7</f>
        <v>8</v>
      </c>
      <c r="I7" s="223">
        <f>'4、综合单价分析表'!E7</f>
        <v>5119.2167425800008</v>
      </c>
      <c r="J7" s="223">
        <f t="shared" ref="J7:J16" si="0">I7*H7</f>
        <v>40953.733940640006</v>
      </c>
      <c r="K7" s="157"/>
    </row>
    <row r="8" spans="1:11" ht="72" outlineLevel="2">
      <c r="A8" s="51">
        <v>2</v>
      </c>
      <c r="B8" s="52" t="s">
        <v>110</v>
      </c>
      <c r="C8" s="58" t="s">
        <v>111</v>
      </c>
      <c r="D8" s="53" t="s">
        <v>109</v>
      </c>
      <c r="E8" s="223">
        <v>3</v>
      </c>
      <c r="F8" s="223"/>
      <c r="G8" s="223"/>
      <c r="H8" s="223">
        <f t="shared" ref="H8:H39" si="1">E8+F8+G8</f>
        <v>3</v>
      </c>
      <c r="I8" s="223">
        <f>'4、综合单价分析表'!E8</f>
        <v>2109.91275963</v>
      </c>
      <c r="J8" s="223">
        <f t="shared" si="0"/>
        <v>6329.7382788899995</v>
      </c>
      <c r="K8" s="157"/>
    </row>
    <row r="9" spans="1:11" ht="42" customHeight="1" outlineLevel="2">
      <c r="A9" s="51">
        <v>3</v>
      </c>
      <c r="B9" s="52" t="s">
        <v>112</v>
      </c>
      <c r="C9" s="58" t="s">
        <v>113</v>
      </c>
      <c r="D9" s="53" t="s">
        <v>114</v>
      </c>
      <c r="E9" s="223"/>
      <c r="F9" s="223"/>
      <c r="G9" s="223">
        <v>4</v>
      </c>
      <c r="H9" s="223">
        <f t="shared" si="1"/>
        <v>4</v>
      </c>
      <c r="I9" s="223">
        <f>'4、综合单价分析表'!E9</f>
        <v>94657.867375949994</v>
      </c>
      <c r="J9" s="223">
        <f t="shared" si="0"/>
        <v>378631.46950379998</v>
      </c>
      <c r="K9" s="157"/>
    </row>
    <row r="10" spans="1:11" ht="43.05" customHeight="1" outlineLevel="2">
      <c r="A10" s="51">
        <v>4</v>
      </c>
      <c r="B10" s="52" t="s">
        <v>115</v>
      </c>
      <c r="C10" s="58" t="s">
        <v>113</v>
      </c>
      <c r="D10" s="53" t="s">
        <v>114</v>
      </c>
      <c r="E10" s="223">
        <v>1</v>
      </c>
      <c r="F10" s="223"/>
      <c r="G10" s="223"/>
      <c r="H10" s="223">
        <f t="shared" si="1"/>
        <v>1</v>
      </c>
      <c r="I10" s="223">
        <f>'4、综合单价分析表'!E10</f>
        <v>80079.294859960006</v>
      </c>
      <c r="J10" s="223">
        <f t="shared" si="0"/>
        <v>80079.294859960006</v>
      </c>
      <c r="K10" s="157"/>
    </row>
    <row r="11" spans="1:11" ht="49.05" customHeight="1" outlineLevel="2">
      <c r="A11" s="51">
        <v>5</v>
      </c>
      <c r="B11" s="52" t="s">
        <v>116</v>
      </c>
      <c r="C11" s="58" t="s">
        <v>113</v>
      </c>
      <c r="D11" s="53" t="s">
        <v>114</v>
      </c>
      <c r="E11" s="223">
        <v>1</v>
      </c>
      <c r="F11" s="223"/>
      <c r="G11" s="223"/>
      <c r="H11" s="223">
        <f t="shared" si="1"/>
        <v>1</v>
      </c>
      <c r="I11" s="223">
        <f>'4、综合单价分析表'!E11</f>
        <v>53635.749719989988</v>
      </c>
      <c r="J11" s="223">
        <f t="shared" si="0"/>
        <v>53635.749719989988</v>
      </c>
      <c r="K11" s="157"/>
    </row>
    <row r="12" spans="1:11" ht="57" customHeight="1" outlineLevel="2">
      <c r="A12" s="51">
        <v>6</v>
      </c>
      <c r="B12" s="58" t="s">
        <v>117</v>
      </c>
      <c r="C12" s="52" t="s">
        <v>118</v>
      </c>
      <c r="D12" s="53" t="s">
        <v>109</v>
      </c>
      <c r="E12" s="223"/>
      <c r="F12" s="223"/>
      <c r="G12" s="223">
        <v>2</v>
      </c>
      <c r="H12" s="223">
        <f t="shared" si="1"/>
        <v>2</v>
      </c>
      <c r="I12" s="223">
        <f>'4、综合单价分析表'!E12</f>
        <v>53628.08452099</v>
      </c>
      <c r="J12" s="223">
        <f t="shared" si="0"/>
        <v>107256.16904198</v>
      </c>
      <c r="K12" s="157"/>
    </row>
    <row r="13" spans="1:11" ht="36" outlineLevel="2">
      <c r="A13" s="51">
        <v>7</v>
      </c>
      <c r="B13" s="58" t="s">
        <v>119</v>
      </c>
      <c r="C13" s="52" t="s">
        <v>118</v>
      </c>
      <c r="D13" s="53" t="s">
        <v>120</v>
      </c>
      <c r="E13" s="223"/>
      <c r="F13" s="223"/>
      <c r="G13" s="223">
        <v>6</v>
      </c>
      <c r="H13" s="223">
        <f t="shared" si="1"/>
        <v>6</v>
      </c>
      <c r="I13" s="223">
        <f>'4、综合单价分析表'!E13</f>
        <v>6938.0827980054</v>
      </c>
      <c r="J13" s="223">
        <f t="shared" si="0"/>
        <v>41628.496788032397</v>
      </c>
      <c r="K13" s="157"/>
    </row>
    <row r="14" spans="1:11" customFormat="1" ht="36" outlineLevel="2">
      <c r="A14" s="51">
        <v>8</v>
      </c>
      <c r="B14" s="58" t="s">
        <v>121</v>
      </c>
      <c r="C14" s="52" t="s">
        <v>118</v>
      </c>
      <c r="D14" s="53" t="s">
        <v>120</v>
      </c>
      <c r="E14" s="223">
        <v>1</v>
      </c>
      <c r="F14" s="223"/>
      <c r="G14" s="223"/>
      <c r="H14" s="223">
        <f t="shared" si="1"/>
        <v>1</v>
      </c>
      <c r="I14" s="223">
        <f>'4、综合单价分析表'!E14</f>
        <v>14314.0827980054</v>
      </c>
      <c r="J14" s="223">
        <f t="shared" si="0"/>
        <v>14314.0827980054</v>
      </c>
      <c r="K14" s="157"/>
    </row>
    <row r="15" spans="1:11" customFormat="1" ht="36" outlineLevel="2">
      <c r="A15" s="51">
        <v>9</v>
      </c>
      <c r="B15" s="58" t="s">
        <v>122</v>
      </c>
      <c r="C15" s="52" t="s">
        <v>118</v>
      </c>
      <c r="D15" s="53" t="s">
        <v>120</v>
      </c>
      <c r="E15" s="223">
        <v>1</v>
      </c>
      <c r="F15" s="223"/>
      <c r="G15" s="223">
        <v>1</v>
      </c>
      <c r="H15" s="223">
        <f t="shared" si="1"/>
        <v>2</v>
      </c>
      <c r="I15" s="223">
        <f>'4、综合单价分析表'!E15</f>
        <v>6659.0827980054</v>
      </c>
      <c r="J15" s="223">
        <f t="shared" si="0"/>
        <v>13318.1655960108</v>
      </c>
      <c r="K15" s="157"/>
    </row>
    <row r="16" spans="1:11" customFormat="1" ht="36" outlineLevel="2">
      <c r="A16" s="51">
        <v>10</v>
      </c>
      <c r="B16" s="58" t="s">
        <v>123</v>
      </c>
      <c r="C16" s="52" t="s">
        <v>118</v>
      </c>
      <c r="D16" s="53" t="s">
        <v>120</v>
      </c>
      <c r="E16" s="223">
        <v>1</v>
      </c>
      <c r="F16" s="223"/>
      <c r="G16" s="223"/>
      <c r="H16" s="223">
        <f t="shared" si="1"/>
        <v>1</v>
      </c>
      <c r="I16" s="223">
        <f>'4、综合单价分析表'!E16</f>
        <v>8310.0827980054</v>
      </c>
      <c r="J16" s="223">
        <f t="shared" si="0"/>
        <v>8310.0827980054</v>
      </c>
      <c r="K16" s="157"/>
    </row>
    <row r="17" spans="1:11" s="218" customFormat="1" ht="60" outlineLevel="2">
      <c r="A17" s="51">
        <v>11</v>
      </c>
      <c r="B17" s="59" t="s">
        <v>124</v>
      </c>
      <c r="C17" s="158" t="s">
        <v>125</v>
      </c>
      <c r="D17" s="60" t="s">
        <v>126</v>
      </c>
      <c r="E17" s="227"/>
      <c r="F17" s="223"/>
      <c r="G17" s="227">
        <f>93*1.2</f>
        <v>111.6</v>
      </c>
      <c r="H17" s="223">
        <f t="shared" si="1"/>
        <v>111.6</v>
      </c>
      <c r="I17" s="223">
        <f>'4、综合单价分析表'!E17</f>
        <v>55.092949025999992</v>
      </c>
      <c r="J17" s="223">
        <f t="shared" ref="J17:J37" si="2">I17*H17</f>
        <v>6148.3731113015992</v>
      </c>
      <c r="K17" s="231"/>
    </row>
    <row r="18" spans="1:11" s="218" customFormat="1" ht="72" outlineLevel="2">
      <c r="A18" s="51">
        <v>12</v>
      </c>
      <c r="B18" s="59" t="s">
        <v>127</v>
      </c>
      <c r="C18" s="158" t="s">
        <v>128</v>
      </c>
      <c r="D18" s="60" t="s">
        <v>126</v>
      </c>
      <c r="E18" s="227"/>
      <c r="F18" s="223"/>
      <c r="G18" s="227">
        <f>10*1.2</f>
        <v>12</v>
      </c>
      <c r="H18" s="223">
        <f t="shared" si="1"/>
        <v>12</v>
      </c>
      <c r="I18" s="223">
        <f>'4、综合单价分析表'!E18</f>
        <v>41.792678592999998</v>
      </c>
      <c r="J18" s="223">
        <f t="shared" si="2"/>
        <v>501.51214311599995</v>
      </c>
      <c r="K18" s="231"/>
    </row>
    <row r="19" spans="1:11" s="218" customFormat="1" ht="72" outlineLevel="2">
      <c r="A19" s="51">
        <v>13</v>
      </c>
      <c r="B19" s="59" t="s">
        <v>129</v>
      </c>
      <c r="C19" s="158" t="s">
        <v>128</v>
      </c>
      <c r="D19" s="60" t="s">
        <v>126</v>
      </c>
      <c r="E19" s="227"/>
      <c r="F19" s="223">
        <v>40</v>
      </c>
      <c r="G19" s="227">
        <f>24*1.2</f>
        <v>28.799999999999997</v>
      </c>
      <c r="H19" s="223">
        <f t="shared" si="1"/>
        <v>68.8</v>
      </c>
      <c r="I19" s="223">
        <f>'4、综合单价分析表'!E19</f>
        <v>32.986164971000001</v>
      </c>
      <c r="J19" s="223">
        <f t="shared" si="2"/>
        <v>2269.4481500048</v>
      </c>
      <c r="K19" s="231"/>
    </row>
    <row r="20" spans="1:11" s="218" customFormat="1" ht="72" outlineLevel="2">
      <c r="A20" s="51">
        <v>14</v>
      </c>
      <c r="B20" s="59" t="s">
        <v>130</v>
      </c>
      <c r="C20" s="158" t="s">
        <v>128</v>
      </c>
      <c r="D20" s="60" t="s">
        <v>126</v>
      </c>
      <c r="E20" s="227">
        <v>40</v>
      </c>
      <c r="F20" s="223">
        <v>15</v>
      </c>
      <c r="G20" s="227">
        <f>200*1.2</f>
        <v>240</v>
      </c>
      <c r="H20" s="223">
        <f t="shared" si="1"/>
        <v>295</v>
      </c>
      <c r="I20" s="223">
        <f>'4、综合单价分析表'!E20</f>
        <v>24.587625737</v>
      </c>
      <c r="J20" s="223">
        <f t="shared" si="2"/>
        <v>7253.3495924150002</v>
      </c>
      <c r="K20" s="231"/>
    </row>
    <row r="21" spans="1:11" s="218" customFormat="1" ht="72" outlineLevel="2">
      <c r="A21" s="51">
        <v>15</v>
      </c>
      <c r="B21" s="59" t="s">
        <v>131</v>
      </c>
      <c r="C21" s="158" t="s">
        <v>128</v>
      </c>
      <c r="D21" s="60" t="s">
        <v>126</v>
      </c>
      <c r="E21" s="227">
        <v>15</v>
      </c>
      <c r="F21" s="223">
        <v>700</v>
      </c>
      <c r="G21" s="227">
        <f>110*1.2</f>
        <v>132</v>
      </c>
      <c r="H21" s="223">
        <f t="shared" si="1"/>
        <v>847</v>
      </c>
      <c r="I21" s="223">
        <f>'4、综合单价分析表'!E21</f>
        <v>19.468512114999999</v>
      </c>
      <c r="J21" s="223">
        <f t="shared" si="2"/>
        <v>16489.829761404999</v>
      </c>
      <c r="K21" s="231"/>
    </row>
    <row r="22" spans="1:11" s="218" customFormat="1" ht="72" outlineLevel="2">
      <c r="A22" s="51">
        <v>16</v>
      </c>
      <c r="B22" s="59" t="s">
        <v>132</v>
      </c>
      <c r="C22" s="158" t="s">
        <v>128</v>
      </c>
      <c r="D22" s="60" t="s">
        <v>126</v>
      </c>
      <c r="E22" s="227">
        <v>10</v>
      </c>
      <c r="F22" s="223"/>
      <c r="G22" s="227"/>
      <c r="H22" s="223">
        <f t="shared" si="1"/>
        <v>10</v>
      </c>
      <c r="I22" s="223">
        <f>'4、综合单价分析表'!E22</f>
        <v>17.284030508000001</v>
      </c>
      <c r="J22" s="223">
        <f t="shared" si="2"/>
        <v>172.84030508000001</v>
      </c>
      <c r="K22" s="231"/>
    </row>
    <row r="23" spans="1:11" s="218" customFormat="1" ht="72" outlineLevel="2">
      <c r="A23" s="51">
        <v>17</v>
      </c>
      <c r="B23" s="59" t="s">
        <v>133</v>
      </c>
      <c r="C23" s="160" t="s">
        <v>134</v>
      </c>
      <c r="D23" s="60" t="s">
        <v>126</v>
      </c>
      <c r="E23" s="227"/>
      <c r="F23" s="223"/>
      <c r="G23" s="227">
        <f>190*1.2</f>
        <v>228</v>
      </c>
      <c r="H23" s="223">
        <f t="shared" si="1"/>
        <v>228</v>
      </c>
      <c r="I23" s="223">
        <f>'4、综合单价分析表'!E23</f>
        <v>306.72704079999994</v>
      </c>
      <c r="J23" s="223">
        <f t="shared" si="2"/>
        <v>69933.765302399988</v>
      </c>
      <c r="K23" s="231"/>
    </row>
    <row r="24" spans="1:11" s="218" customFormat="1" ht="72" outlineLevel="2">
      <c r="A24" s="51">
        <v>18</v>
      </c>
      <c r="B24" s="59" t="s">
        <v>135</v>
      </c>
      <c r="C24" s="160" t="s">
        <v>134</v>
      </c>
      <c r="D24" s="60" t="s">
        <v>126</v>
      </c>
      <c r="E24" s="227"/>
      <c r="F24" s="223"/>
      <c r="G24" s="227">
        <f>31*1.2</f>
        <v>37.199999999999996</v>
      </c>
      <c r="H24" s="223">
        <f t="shared" si="1"/>
        <v>37.199999999999996</v>
      </c>
      <c r="I24" s="223">
        <f>'4、综合单价分析表'!E24</f>
        <v>217.56906465500003</v>
      </c>
      <c r="J24" s="223">
        <f t="shared" si="2"/>
        <v>8093.5692051660008</v>
      </c>
      <c r="K24" s="231"/>
    </row>
    <row r="25" spans="1:11" s="218" customFormat="1" ht="72" outlineLevel="2">
      <c r="A25" s="51">
        <v>19</v>
      </c>
      <c r="B25" s="59" t="s">
        <v>136</v>
      </c>
      <c r="C25" s="160" t="s">
        <v>137</v>
      </c>
      <c r="D25" s="60" t="s">
        <v>126</v>
      </c>
      <c r="E25" s="227">
        <f>(50+20+110)*1.2</f>
        <v>216</v>
      </c>
      <c r="F25" s="223">
        <v>130</v>
      </c>
      <c r="G25" s="227">
        <f>210*1.2</f>
        <v>252</v>
      </c>
      <c r="H25" s="223">
        <f t="shared" si="1"/>
        <v>598</v>
      </c>
      <c r="I25" s="223">
        <f>'4、综合单价分析表'!E25</f>
        <v>143.39736848499999</v>
      </c>
      <c r="J25" s="223">
        <f t="shared" si="2"/>
        <v>85751.626354029999</v>
      </c>
      <c r="K25" s="231"/>
    </row>
    <row r="26" spans="1:11" s="218" customFormat="1" ht="72" outlineLevel="2">
      <c r="A26" s="51">
        <v>20</v>
      </c>
      <c r="B26" s="59" t="s">
        <v>138</v>
      </c>
      <c r="C26" s="160" t="s">
        <v>137</v>
      </c>
      <c r="D26" s="60" t="s">
        <v>126</v>
      </c>
      <c r="E26" s="227">
        <f>(25+25+20+14+15+25+6+8+3+73+4+35)*1.2</f>
        <v>303.59999999999997</v>
      </c>
      <c r="F26" s="223">
        <v>80</v>
      </c>
      <c r="G26" s="227">
        <f>50*1.2</f>
        <v>60</v>
      </c>
      <c r="H26" s="223">
        <f t="shared" si="1"/>
        <v>443.59999999999997</v>
      </c>
      <c r="I26" s="223">
        <f>'4、综合单价分析表'!E26</f>
        <v>118.097997236</v>
      </c>
      <c r="J26" s="223">
        <f t="shared" si="2"/>
        <v>52388.271573889593</v>
      </c>
      <c r="K26" s="231"/>
    </row>
    <row r="27" spans="1:11" s="218" customFormat="1" ht="72" outlineLevel="2">
      <c r="A27" s="51">
        <v>21</v>
      </c>
      <c r="B27" s="59" t="s">
        <v>139</v>
      </c>
      <c r="C27" s="160" t="s">
        <v>137</v>
      </c>
      <c r="D27" s="60" t="s">
        <v>126</v>
      </c>
      <c r="E27" s="227">
        <f>(5+17+22+10+22+24+31+18+8+5+42+45+1+3+20)*1.2</f>
        <v>327.59999999999997</v>
      </c>
      <c r="F27" s="223">
        <v>220</v>
      </c>
      <c r="G27" s="227"/>
      <c r="H27" s="223">
        <f t="shared" si="1"/>
        <v>547.59999999999991</v>
      </c>
      <c r="I27" s="223">
        <f>'4、综合单价分析表'!E27</f>
        <v>100.41980037499999</v>
      </c>
      <c r="J27" s="223">
        <f t="shared" si="2"/>
        <v>54989.882685349985</v>
      </c>
      <c r="K27" s="231"/>
    </row>
    <row r="28" spans="1:11" s="218" customFormat="1" ht="72" outlineLevel="2">
      <c r="A28" s="51">
        <v>22</v>
      </c>
      <c r="B28" s="59" t="s">
        <v>140</v>
      </c>
      <c r="C28" s="160" t="s">
        <v>137</v>
      </c>
      <c r="D28" s="60" t="s">
        <v>126</v>
      </c>
      <c r="E28" s="227">
        <f>220*1.2+36</f>
        <v>300</v>
      </c>
      <c r="F28" s="223">
        <v>1100</v>
      </c>
      <c r="G28" s="227">
        <f>110*1.2</f>
        <v>132</v>
      </c>
      <c r="H28" s="223">
        <f t="shared" si="1"/>
        <v>1532</v>
      </c>
      <c r="I28" s="223">
        <f>'4、综合单价分析表'!E28</f>
        <v>82.994360324999988</v>
      </c>
      <c r="J28" s="223">
        <f t="shared" si="2"/>
        <v>127147.36001789998</v>
      </c>
      <c r="K28" s="231"/>
    </row>
    <row r="29" spans="1:11" s="218" customFormat="1" ht="72" outlineLevel="2">
      <c r="A29" s="51">
        <v>23</v>
      </c>
      <c r="B29" s="59" t="s">
        <v>141</v>
      </c>
      <c r="C29" s="160" t="s">
        <v>137</v>
      </c>
      <c r="D29" s="60" t="s">
        <v>126</v>
      </c>
      <c r="E29" s="227">
        <f>(15+10+5+5+14)*1.2</f>
        <v>58.8</v>
      </c>
      <c r="F29" s="223">
        <v>840</v>
      </c>
      <c r="G29" s="227"/>
      <c r="H29" s="223">
        <f t="shared" si="1"/>
        <v>898.8</v>
      </c>
      <c r="I29" s="223">
        <f>'4、综合单价分析表'!E29</f>
        <v>71.461608284999997</v>
      </c>
      <c r="J29" s="223">
        <f t="shared" si="2"/>
        <v>64229.693526557996</v>
      </c>
      <c r="K29" s="231"/>
    </row>
    <row r="30" spans="1:11" s="218" customFormat="1" ht="72" outlineLevel="2">
      <c r="A30" s="51">
        <v>24</v>
      </c>
      <c r="B30" s="59" t="s">
        <v>142</v>
      </c>
      <c r="C30" s="160" t="s">
        <v>137</v>
      </c>
      <c r="D30" s="60" t="s">
        <v>126</v>
      </c>
      <c r="E30" s="227">
        <f>6*1.2</f>
        <v>7.1999999999999993</v>
      </c>
      <c r="F30" s="223">
        <v>200</v>
      </c>
      <c r="G30" s="227"/>
      <c r="H30" s="223">
        <f t="shared" si="1"/>
        <v>207.2</v>
      </c>
      <c r="I30" s="223">
        <f>'4、综合单价分析表'!E30</f>
        <v>51.793952164999993</v>
      </c>
      <c r="J30" s="223">
        <f t="shared" si="2"/>
        <v>10731.706888587998</v>
      </c>
      <c r="K30" s="231"/>
    </row>
    <row r="31" spans="1:11" s="218" customFormat="1" ht="72" outlineLevel="2">
      <c r="A31" s="51">
        <v>25</v>
      </c>
      <c r="B31" s="59" t="s">
        <v>143</v>
      </c>
      <c r="C31" s="160" t="s">
        <v>137</v>
      </c>
      <c r="D31" s="60" t="s">
        <v>126</v>
      </c>
      <c r="E31" s="227">
        <f>100*1.2+14+8+40</f>
        <v>182</v>
      </c>
      <c r="F31" s="223"/>
      <c r="G31" s="227"/>
      <c r="H31" s="223">
        <f t="shared" si="1"/>
        <v>182</v>
      </c>
      <c r="I31" s="223">
        <f>'4、综合单价分析表'!E31</f>
        <v>46.236388950999995</v>
      </c>
      <c r="J31" s="223">
        <f t="shared" si="2"/>
        <v>8415.0227890819988</v>
      </c>
      <c r="K31" s="231"/>
    </row>
    <row r="32" spans="1:11" s="218" customFormat="1" ht="72" outlineLevel="2">
      <c r="A32" s="51">
        <v>26</v>
      </c>
      <c r="B32" s="59" t="s">
        <v>144</v>
      </c>
      <c r="C32" s="160" t="s">
        <v>137</v>
      </c>
      <c r="D32" s="60" t="s">
        <v>126</v>
      </c>
      <c r="E32" s="227">
        <v>15</v>
      </c>
      <c r="F32" s="223"/>
      <c r="G32" s="227"/>
      <c r="H32" s="223">
        <f t="shared" si="1"/>
        <v>15</v>
      </c>
      <c r="I32" s="223">
        <f>'4、综合单价分析表'!E32</f>
        <v>37.338980915999997</v>
      </c>
      <c r="J32" s="223">
        <f t="shared" si="2"/>
        <v>560.08471373999998</v>
      </c>
      <c r="K32" s="231"/>
    </row>
    <row r="33" spans="1:11" s="218" customFormat="1" ht="72" outlineLevel="2">
      <c r="A33" s="51">
        <v>27</v>
      </c>
      <c r="B33" s="59" t="s">
        <v>145</v>
      </c>
      <c r="C33" s="160" t="s">
        <v>146</v>
      </c>
      <c r="D33" s="60" t="s">
        <v>126</v>
      </c>
      <c r="E33" s="227"/>
      <c r="F33" s="223"/>
      <c r="G33" s="227">
        <v>5</v>
      </c>
      <c r="H33" s="223">
        <f t="shared" si="1"/>
        <v>5</v>
      </c>
      <c r="I33" s="223">
        <f>'4、综合单价分析表'!E33</f>
        <v>457.43814080000004</v>
      </c>
      <c r="J33" s="223">
        <f t="shared" si="2"/>
        <v>2287.1907040000001</v>
      </c>
      <c r="K33" s="231"/>
    </row>
    <row r="34" spans="1:11" s="218" customFormat="1" ht="72" outlineLevel="2">
      <c r="A34" s="51">
        <v>28</v>
      </c>
      <c r="B34" s="59" t="s">
        <v>147</v>
      </c>
      <c r="C34" s="160" t="s">
        <v>146</v>
      </c>
      <c r="D34" s="60" t="s">
        <v>126</v>
      </c>
      <c r="E34" s="227"/>
      <c r="F34" s="223"/>
      <c r="G34" s="227">
        <v>8</v>
      </c>
      <c r="H34" s="223">
        <f t="shared" si="1"/>
        <v>8</v>
      </c>
      <c r="I34" s="223">
        <f>'4、综合单价分析表'!E34</f>
        <v>375.25026465499991</v>
      </c>
      <c r="J34" s="223">
        <f t="shared" si="2"/>
        <v>3002.0021172399993</v>
      </c>
      <c r="K34" s="231"/>
    </row>
    <row r="35" spans="1:11" s="218" customFormat="1" ht="72" outlineLevel="2">
      <c r="A35" s="51">
        <v>29</v>
      </c>
      <c r="B35" s="59" t="s">
        <v>148</v>
      </c>
      <c r="C35" s="160" t="s">
        <v>146</v>
      </c>
      <c r="D35" s="60" t="s">
        <v>126</v>
      </c>
      <c r="E35" s="227">
        <f>(200+105)*1.2</f>
        <v>366</v>
      </c>
      <c r="F35" s="223">
        <v>600</v>
      </c>
      <c r="G35" s="227">
        <f>248*1.2</f>
        <v>297.59999999999997</v>
      </c>
      <c r="H35" s="223">
        <f t="shared" si="1"/>
        <v>1263.5999999999999</v>
      </c>
      <c r="I35" s="223">
        <f>'4、综合单价分析表'!E35</f>
        <v>321.63616848499998</v>
      </c>
      <c r="J35" s="223">
        <f t="shared" si="2"/>
        <v>406419.46249764593</v>
      </c>
      <c r="K35" s="231"/>
    </row>
    <row r="36" spans="1:11" s="218" customFormat="1" ht="72" outlineLevel="2">
      <c r="A36" s="51">
        <v>30</v>
      </c>
      <c r="B36" s="59" t="s">
        <v>149</v>
      </c>
      <c r="C36" s="160" t="s">
        <v>146</v>
      </c>
      <c r="D36" s="60" t="s">
        <v>126</v>
      </c>
      <c r="E36" s="227">
        <f>110*1.2</f>
        <v>132</v>
      </c>
      <c r="F36" s="223"/>
      <c r="G36" s="227">
        <f>80*1.2</f>
        <v>96</v>
      </c>
      <c r="H36" s="223">
        <f t="shared" si="1"/>
        <v>228</v>
      </c>
      <c r="I36" s="223">
        <f>'4、综合单价分析表'!E36</f>
        <v>147.64569723600002</v>
      </c>
      <c r="J36" s="223">
        <f t="shared" si="2"/>
        <v>33663.218969808004</v>
      </c>
      <c r="K36" s="231"/>
    </row>
    <row r="37" spans="1:11" s="218" customFormat="1" ht="72" outlineLevel="2">
      <c r="A37" s="51">
        <v>31</v>
      </c>
      <c r="B37" s="59" t="s">
        <v>150</v>
      </c>
      <c r="C37" s="160" t="s">
        <v>146</v>
      </c>
      <c r="D37" s="60" t="s">
        <v>126</v>
      </c>
      <c r="E37" s="227"/>
      <c r="F37" s="223">
        <v>30</v>
      </c>
      <c r="G37" s="227"/>
      <c r="H37" s="223">
        <f t="shared" si="1"/>
        <v>30</v>
      </c>
      <c r="I37" s="223">
        <f>'4、综合单价分析表'!E37</f>
        <v>125.761900375</v>
      </c>
      <c r="J37" s="223">
        <f t="shared" si="2"/>
        <v>3772.8570112499997</v>
      </c>
      <c r="K37" s="231"/>
    </row>
    <row r="38" spans="1:11" outlineLevel="1">
      <c r="A38" s="225" t="s">
        <v>151</v>
      </c>
      <c r="B38" s="151" t="s">
        <v>152</v>
      </c>
      <c r="C38" s="152"/>
      <c r="D38" s="153"/>
      <c r="E38" s="226"/>
      <c r="F38" s="226"/>
      <c r="G38" s="226"/>
      <c r="H38" s="226">
        <f t="shared" si="1"/>
        <v>0</v>
      </c>
      <c r="I38" s="226">
        <f>F38+G38+H38</f>
        <v>0</v>
      </c>
      <c r="J38" s="226">
        <f>SUM(J39:J55)</f>
        <v>2106290.7002773252</v>
      </c>
      <c r="K38" s="155"/>
    </row>
    <row r="39" spans="1:11" s="218" customFormat="1" ht="48" outlineLevel="2">
      <c r="A39" s="51">
        <v>1</v>
      </c>
      <c r="B39" s="52" t="s">
        <v>153</v>
      </c>
      <c r="C39" s="93" t="s">
        <v>154</v>
      </c>
      <c r="D39" s="53" t="s">
        <v>109</v>
      </c>
      <c r="E39" s="227"/>
      <c r="F39" s="223"/>
      <c r="G39" s="227">
        <v>26</v>
      </c>
      <c r="H39" s="223">
        <f t="shared" si="1"/>
        <v>26</v>
      </c>
      <c r="I39" s="223">
        <f>'4、综合单价分析表'!E39</f>
        <v>382.52220000000005</v>
      </c>
      <c r="J39" s="223">
        <f t="shared" ref="J39:J102" si="3">I39*H39</f>
        <v>9945.5772000000015</v>
      </c>
      <c r="K39" s="231"/>
    </row>
    <row r="40" spans="1:11" s="218" customFormat="1" ht="84" outlineLevel="2">
      <c r="A40" s="51">
        <v>2</v>
      </c>
      <c r="B40" s="62" t="s">
        <v>155</v>
      </c>
      <c r="C40" s="166" t="s">
        <v>156</v>
      </c>
      <c r="D40" s="53" t="s">
        <v>126</v>
      </c>
      <c r="E40" s="227"/>
      <c r="F40" s="223"/>
      <c r="G40" s="227">
        <v>8</v>
      </c>
      <c r="H40" s="223">
        <f t="shared" ref="H40:H102" si="4">E40+F40+G40</f>
        <v>8</v>
      </c>
      <c r="I40" s="223">
        <f>'4、综合单价分析表'!E40</f>
        <v>156.13685624499996</v>
      </c>
      <c r="J40" s="223">
        <f t="shared" si="3"/>
        <v>1249.0948499599997</v>
      </c>
      <c r="K40" s="231"/>
    </row>
    <row r="41" spans="1:11" s="218" customFormat="1" ht="84" outlineLevel="2">
      <c r="A41" s="51">
        <v>3</v>
      </c>
      <c r="B41" s="62" t="s">
        <v>157</v>
      </c>
      <c r="C41" s="166" t="s">
        <v>156</v>
      </c>
      <c r="D41" s="53" t="s">
        <v>126</v>
      </c>
      <c r="E41" s="227"/>
      <c r="F41" s="223"/>
      <c r="G41" s="227">
        <v>13</v>
      </c>
      <c r="H41" s="223">
        <f t="shared" si="4"/>
        <v>13</v>
      </c>
      <c r="I41" s="223">
        <f>'4、综合单价分析表'!E41</f>
        <v>123.58361782700001</v>
      </c>
      <c r="J41" s="223">
        <f t="shared" si="3"/>
        <v>1606.5870317510003</v>
      </c>
      <c r="K41" s="231"/>
    </row>
    <row r="42" spans="1:11" s="218" customFormat="1" ht="84" outlineLevel="2">
      <c r="A42" s="51">
        <v>4</v>
      </c>
      <c r="B42" s="62" t="s">
        <v>158</v>
      </c>
      <c r="C42" s="166" t="s">
        <v>159</v>
      </c>
      <c r="D42" s="53" t="s">
        <v>126</v>
      </c>
      <c r="E42" s="227">
        <v>41</v>
      </c>
      <c r="F42" s="223">
        <v>150</v>
      </c>
      <c r="G42" s="227"/>
      <c r="H42" s="223">
        <f t="shared" si="4"/>
        <v>191</v>
      </c>
      <c r="I42" s="223">
        <f>'4、综合单价分析表'!E42</f>
        <v>213.5217885232</v>
      </c>
      <c r="J42" s="223">
        <f t="shared" si="3"/>
        <v>40782.661607931201</v>
      </c>
      <c r="K42" s="231"/>
    </row>
    <row r="43" spans="1:11" s="218" customFormat="1" ht="84" outlineLevel="2">
      <c r="A43" s="51">
        <v>5</v>
      </c>
      <c r="B43" s="62" t="s">
        <v>155</v>
      </c>
      <c r="C43" s="166" t="s">
        <v>159</v>
      </c>
      <c r="D43" s="53" t="s">
        <v>126</v>
      </c>
      <c r="E43" s="227">
        <v>300</v>
      </c>
      <c r="F43" s="223">
        <v>4310</v>
      </c>
      <c r="G43" s="227">
        <f>106*1.2</f>
        <v>127.19999999999999</v>
      </c>
      <c r="H43" s="223">
        <f t="shared" si="4"/>
        <v>4737.2</v>
      </c>
      <c r="I43" s="223">
        <f>'4、综合单价分析表'!E43</f>
        <v>161.47685624499996</v>
      </c>
      <c r="J43" s="223">
        <f t="shared" si="3"/>
        <v>764948.16340381384</v>
      </c>
      <c r="K43" s="231"/>
    </row>
    <row r="44" spans="1:11" s="218" customFormat="1" ht="84" outlineLevel="2">
      <c r="A44" s="51">
        <v>6</v>
      </c>
      <c r="B44" s="62" t="s">
        <v>157</v>
      </c>
      <c r="C44" s="166" t="s">
        <v>159</v>
      </c>
      <c r="D44" s="53" t="s">
        <v>126</v>
      </c>
      <c r="E44" s="227">
        <v>1550</v>
      </c>
      <c r="F44" s="223">
        <v>3880</v>
      </c>
      <c r="G44" s="227">
        <f>677*1.2+(12+20+10+128+68+42)*1.2</f>
        <v>1148.4000000000001</v>
      </c>
      <c r="H44" s="223">
        <f t="shared" si="4"/>
        <v>6578.4</v>
      </c>
      <c r="I44" s="223">
        <f>'4、综合单价分析表'!E44</f>
        <v>127.197617827</v>
      </c>
      <c r="J44" s="223">
        <f t="shared" si="3"/>
        <v>836756.80911313673</v>
      </c>
      <c r="K44" s="231"/>
    </row>
    <row r="45" spans="1:11" s="218" customFormat="1" ht="84" outlineLevel="2">
      <c r="A45" s="51">
        <v>7</v>
      </c>
      <c r="B45" s="62" t="s">
        <v>160</v>
      </c>
      <c r="C45" s="166" t="s">
        <v>159</v>
      </c>
      <c r="D45" s="53" t="s">
        <v>126</v>
      </c>
      <c r="E45" s="227"/>
      <c r="F45" s="223"/>
      <c r="G45" s="227">
        <v>50</v>
      </c>
      <c r="H45" s="223">
        <f t="shared" si="4"/>
        <v>50</v>
      </c>
      <c r="I45" s="223">
        <f>'4、综合单价分析表'!E45</f>
        <v>109.19720979200001</v>
      </c>
      <c r="J45" s="223">
        <f t="shared" si="3"/>
        <v>5459.8604896000006</v>
      </c>
      <c r="K45" s="231"/>
    </row>
    <row r="46" spans="1:11" s="218" customFormat="1" ht="84" outlineLevel="2">
      <c r="A46" s="51">
        <v>8</v>
      </c>
      <c r="B46" s="62" t="s">
        <v>161</v>
      </c>
      <c r="C46" s="166" t="s">
        <v>159</v>
      </c>
      <c r="D46" s="53" t="s">
        <v>126</v>
      </c>
      <c r="E46" s="227"/>
      <c r="F46" s="223">
        <v>445</v>
      </c>
      <c r="G46" s="227">
        <f>42*1.2</f>
        <v>50.4</v>
      </c>
      <c r="H46" s="223">
        <f t="shared" si="4"/>
        <v>495.4</v>
      </c>
      <c r="I46" s="223">
        <f>'4、综合单价分析表'!E46</f>
        <v>87.867764971</v>
      </c>
      <c r="J46" s="223">
        <f t="shared" si="3"/>
        <v>43529.690766633401</v>
      </c>
      <c r="K46" s="231"/>
    </row>
    <row r="47" spans="1:11" s="218" customFormat="1" ht="84" outlineLevel="2">
      <c r="A47" s="51">
        <v>9</v>
      </c>
      <c r="B47" s="65" t="s">
        <v>162</v>
      </c>
      <c r="C47" s="166" t="s">
        <v>163</v>
      </c>
      <c r="D47" s="53" t="s">
        <v>126</v>
      </c>
      <c r="E47" s="227"/>
      <c r="F47" s="223"/>
      <c r="G47" s="227">
        <f>274*1.2</f>
        <v>328.8</v>
      </c>
      <c r="H47" s="223">
        <f t="shared" si="4"/>
        <v>328.8</v>
      </c>
      <c r="I47" s="223">
        <f>'4、综合单价分析表'!E47</f>
        <v>118.109613056</v>
      </c>
      <c r="J47" s="223">
        <f t="shared" si="3"/>
        <v>38834.440772812799</v>
      </c>
      <c r="K47" s="231"/>
    </row>
    <row r="48" spans="1:11" s="218" customFormat="1" ht="84" outlineLevel="2">
      <c r="A48" s="51">
        <v>10</v>
      </c>
      <c r="B48" s="65" t="s">
        <v>164</v>
      </c>
      <c r="C48" s="166" t="s">
        <v>163</v>
      </c>
      <c r="D48" s="53" t="s">
        <v>126</v>
      </c>
      <c r="E48" s="227"/>
      <c r="F48" s="223"/>
      <c r="G48" s="227">
        <f>518*1.2</f>
        <v>621.6</v>
      </c>
      <c r="H48" s="223">
        <f t="shared" si="4"/>
        <v>621.6</v>
      </c>
      <c r="I48" s="223">
        <f>'4、综合单价分析表'!E48</f>
        <v>73.67924657799999</v>
      </c>
      <c r="J48" s="223">
        <f t="shared" si="3"/>
        <v>45799.019672884795</v>
      </c>
      <c r="K48" s="231"/>
    </row>
    <row r="49" spans="1:11" s="218" customFormat="1" ht="84" outlineLevel="2">
      <c r="A49" s="51">
        <v>11</v>
      </c>
      <c r="B49" s="65" t="s">
        <v>165</v>
      </c>
      <c r="C49" s="166" t="s">
        <v>163</v>
      </c>
      <c r="D49" s="53" t="s">
        <v>126</v>
      </c>
      <c r="E49" s="227">
        <v>350</v>
      </c>
      <c r="F49" s="223">
        <v>3540</v>
      </c>
      <c r="G49" s="227"/>
      <c r="H49" s="223">
        <f t="shared" si="4"/>
        <v>3890</v>
      </c>
      <c r="I49" s="223">
        <f>'4、综合单价分析表'!E49</f>
        <v>77.718072190000001</v>
      </c>
      <c r="J49" s="223">
        <f t="shared" si="3"/>
        <v>302323.3008191</v>
      </c>
      <c r="K49" s="231"/>
    </row>
    <row r="50" spans="1:11" s="218" customFormat="1" ht="36" outlineLevel="2">
      <c r="A50" s="51">
        <v>12</v>
      </c>
      <c r="B50" s="62" t="s">
        <v>166</v>
      </c>
      <c r="C50" s="168" t="s">
        <v>167</v>
      </c>
      <c r="D50" s="66" t="s">
        <v>168</v>
      </c>
      <c r="E50" s="227"/>
      <c r="F50" s="223"/>
      <c r="G50" s="227">
        <v>52</v>
      </c>
      <c r="H50" s="223">
        <f t="shared" si="4"/>
        <v>52</v>
      </c>
      <c r="I50" s="223">
        <f>'4、综合单价分析表'!E50</f>
        <v>96.171843162599998</v>
      </c>
      <c r="J50" s="223">
        <f t="shared" si="3"/>
        <v>5000.9358444551999</v>
      </c>
      <c r="K50" s="231"/>
    </row>
    <row r="51" spans="1:11" s="218" customFormat="1" ht="36" outlineLevel="2">
      <c r="A51" s="51">
        <v>13</v>
      </c>
      <c r="B51" s="62" t="s">
        <v>169</v>
      </c>
      <c r="C51" s="168" t="s">
        <v>167</v>
      </c>
      <c r="D51" s="66" t="s">
        <v>168</v>
      </c>
      <c r="E51" s="227"/>
      <c r="F51" s="223">
        <v>50</v>
      </c>
      <c r="G51" s="227">
        <v>4</v>
      </c>
      <c r="H51" s="223">
        <f t="shared" si="4"/>
        <v>54</v>
      </c>
      <c r="I51" s="223">
        <f>'4、综合单价分析表'!E51</f>
        <v>42.013012930999999</v>
      </c>
      <c r="J51" s="223">
        <f t="shared" si="3"/>
        <v>2268.7026982739999</v>
      </c>
      <c r="K51" s="231"/>
    </row>
    <row r="52" spans="1:11" s="218" customFormat="1" ht="36" outlineLevel="2">
      <c r="A52" s="51">
        <v>14</v>
      </c>
      <c r="B52" s="62" t="s">
        <v>170</v>
      </c>
      <c r="C52" s="168" t="s">
        <v>167</v>
      </c>
      <c r="D52" s="66" t="s">
        <v>168</v>
      </c>
      <c r="E52" s="227"/>
      <c r="F52" s="223"/>
      <c r="G52" s="227">
        <v>38</v>
      </c>
      <c r="H52" s="223">
        <f t="shared" si="4"/>
        <v>38</v>
      </c>
      <c r="I52" s="223">
        <f>'4、综合单价分析表'!E52</f>
        <v>201.76839234000002</v>
      </c>
      <c r="J52" s="223">
        <f t="shared" si="3"/>
        <v>7667.1989089200006</v>
      </c>
      <c r="K52" s="231"/>
    </row>
    <row r="53" spans="1:11" s="218" customFormat="1" ht="24" outlineLevel="2">
      <c r="A53" s="51">
        <v>15</v>
      </c>
      <c r="B53" s="62" t="s">
        <v>169</v>
      </c>
      <c r="C53" s="168" t="s">
        <v>171</v>
      </c>
      <c r="D53" s="66" t="s">
        <v>168</v>
      </c>
      <c r="E53" s="227"/>
      <c r="F53" s="223"/>
      <c r="G53" s="227">
        <v>1</v>
      </c>
      <c r="H53" s="223">
        <f t="shared" si="4"/>
        <v>1</v>
      </c>
      <c r="I53" s="223">
        <f>'4、综合单价分析表'!E53</f>
        <v>18.404795630400002</v>
      </c>
      <c r="J53" s="223">
        <f t="shared" si="3"/>
        <v>18.404795630400002</v>
      </c>
      <c r="K53" s="231"/>
    </row>
    <row r="54" spans="1:11" s="218" customFormat="1" ht="24" outlineLevel="2">
      <c r="A54" s="51">
        <v>16</v>
      </c>
      <c r="B54" s="59" t="s">
        <v>172</v>
      </c>
      <c r="C54" s="168" t="s">
        <v>173</v>
      </c>
      <c r="D54" s="60" t="s">
        <v>168</v>
      </c>
      <c r="E54" s="227"/>
      <c r="F54" s="223"/>
      <c r="G54" s="227">
        <v>1</v>
      </c>
      <c r="H54" s="223">
        <f t="shared" si="4"/>
        <v>1</v>
      </c>
      <c r="I54" s="223">
        <f>'4、综合单价分析表'!E54</f>
        <v>39.869749202400001</v>
      </c>
      <c r="J54" s="223">
        <f t="shared" si="3"/>
        <v>39.869749202400001</v>
      </c>
      <c r="K54" s="231"/>
    </row>
    <row r="55" spans="1:11" s="218" customFormat="1" ht="24" outlineLevel="2">
      <c r="A55" s="51">
        <v>17</v>
      </c>
      <c r="B55" s="59" t="s">
        <v>174</v>
      </c>
      <c r="C55" s="168" t="s">
        <v>173</v>
      </c>
      <c r="D55" s="60" t="s">
        <v>168</v>
      </c>
      <c r="E55" s="227"/>
      <c r="F55" s="223"/>
      <c r="G55" s="227">
        <v>1</v>
      </c>
      <c r="H55" s="223">
        <f t="shared" si="4"/>
        <v>1</v>
      </c>
      <c r="I55" s="223">
        <f>'4、综合单价分析表'!E55</f>
        <v>60.382553219900004</v>
      </c>
      <c r="J55" s="223">
        <f t="shared" si="3"/>
        <v>60.382553219900004</v>
      </c>
      <c r="K55" s="231"/>
    </row>
    <row r="56" spans="1:11" s="218" customFormat="1" outlineLevel="1">
      <c r="A56" s="225" t="s">
        <v>175</v>
      </c>
      <c r="B56" s="171" t="s">
        <v>176</v>
      </c>
      <c r="C56" s="172"/>
      <c r="D56" s="173"/>
      <c r="E56" s="228"/>
      <c r="F56" s="226"/>
      <c r="G56" s="228"/>
      <c r="H56" s="228"/>
      <c r="I56" s="228"/>
      <c r="J56" s="226">
        <f>SUM(J57:J62)</f>
        <v>334216.27878768439</v>
      </c>
      <c r="K56" s="232"/>
    </row>
    <row r="57" spans="1:11" s="218" customFormat="1" ht="72" outlineLevel="2">
      <c r="A57" s="175">
        <v>1</v>
      </c>
      <c r="B57" s="59" t="s">
        <v>177</v>
      </c>
      <c r="C57" s="166" t="s">
        <v>178</v>
      </c>
      <c r="D57" s="60" t="s">
        <v>179</v>
      </c>
      <c r="E57" s="227">
        <f>95*1.2</f>
        <v>114</v>
      </c>
      <c r="F57" s="223"/>
      <c r="G57" s="229"/>
      <c r="H57" s="223">
        <f t="shared" si="4"/>
        <v>114</v>
      </c>
      <c r="I57" s="223">
        <f>'4、综合单价分析表'!E57</f>
        <v>141.52161305600001</v>
      </c>
      <c r="J57" s="223">
        <f t="shared" si="3"/>
        <v>16133.463888384002</v>
      </c>
      <c r="K57" s="231"/>
    </row>
    <row r="58" spans="1:11" s="218" customFormat="1" ht="72" outlineLevel="2">
      <c r="A58" s="175">
        <v>2</v>
      </c>
      <c r="B58" s="59" t="s">
        <v>180</v>
      </c>
      <c r="C58" s="166" t="s">
        <v>178</v>
      </c>
      <c r="D58" s="60" t="s">
        <v>179</v>
      </c>
      <c r="E58" s="227">
        <f>1215*1.2</f>
        <v>1458</v>
      </c>
      <c r="F58" s="223">
        <v>1800</v>
      </c>
      <c r="G58" s="229"/>
      <c r="H58" s="223">
        <f t="shared" si="4"/>
        <v>3258</v>
      </c>
      <c r="I58" s="223">
        <f>'4、综合单价分析表'!E58</f>
        <v>92.95424657800001</v>
      </c>
      <c r="J58" s="223">
        <f t="shared" si="3"/>
        <v>302844.93535112403</v>
      </c>
      <c r="K58" s="231"/>
    </row>
    <row r="59" spans="1:11" s="218" customFormat="1" ht="72" outlineLevel="2">
      <c r="A59" s="175">
        <v>3</v>
      </c>
      <c r="B59" s="59" t="s">
        <v>181</v>
      </c>
      <c r="C59" s="166" t="s">
        <v>178</v>
      </c>
      <c r="D59" s="60" t="s">
        <v>179</v>
      </c>
      <c r="E59" s="227"/>
      <c r="F59" s="223">
        <v>50</v>
      </c>
      <c r="G59" s="227"/>
      <c r="H59" s="223">
        <f t="shared" si="4"/>
        <v>50</v>
      </c>
      <c r="I59" s="223">
        <f>'4、综合单价分析表'!E59</f>
        <v>218.56029629500003</v>
      </c>
      <c r="J59" s="223">
        <f t="shared" si="3"/>
        <v>10928.014814750002</v>
      </c>
      <c r="K59" s="231"/>
    </row>
    <row r="60" spans="1:11" s="218" customFormat="1" ht="72" outlineLevel="2">
      <c r="A60" s="175">
        <v>4</v>
      </c>
      <c r="B60" s="59" t="s">
        <v>182</v>
      </c>
      <c r="C60" s="166" t="s">
        <v>183</v>
      </c>
      <c r="D60" s="60" t="s">
        <v>179</v>
      </c>
      <c r="E60" s="227"/>
      <c r="F60" s="223">
        <v>30</v>
      </c>
      <c r="G60" s="229"/>
      <c r="H60" s="223">
        <f t="shared" si="4"/>
        <v>30</v>
      </c>
      <c r="I60" s="223">
        <f>'4、综合单价分析表'!E60</f>
        <v>49.402269741999994</v>
      </c>
      <c r="J60" s="223">
        <f t="shared" si="3"/>
        <v>1482.0680922599997</v>
      </c>
      <c r="K60" s="231"/>
    </row>
    <row r="61" spans="1:11" s="218" customFormat="1" ht="72" outlineLevel="2">
      <c r="A61" s="175">
        <v>5</v>
      </c>
      <c r="B61" s="59" t="s">
        <v>184</v>
      </c>
      <c r="C61" s="166" t="s">
        <v>183</v>
      </c>
      <c r="D61" s="60" t="s">
        <v>179</v>
      </c>
      <c r="E61" s="227"/>
      <c r="F61" s="223">
        <v>15</v>
      </c>
      <c r="G61" s="229"/>
      <c r="H61" s="223">
        <f t="shared" si="4"/>
        <v>15</v>
      </c>
      <c r="I61" s="223">
        <f>'4、综合单价分析表'!E61</f>
        <v>106.70578430499999</v>
      </c>
      <c r="J61" s="223">
        <f t="shared" si="3"/>
        <v>1600.586764575</v>
      </c>
      <c r="K61" s="231"/>
    </row>
    <row r="62" spans="1:11" s="218" customFormat="1" ht="32.4" outlineLevel="2">
      <c r="A62" s="175">
        <v>6</v>
      </c>
      <c r="B62" s="69" t="s">
        <v>185</v>
      </c>
      <c r="C62" s="176" t="s">
        <v>186</v>
      </c>
      <c r="D62" s="60" t="s">
        <v>168</v>
      </c>
      <c r="E62" s="227">
        <v>18</v>
      </c>
      <c r="F62" s="223"/>
      <c r="G62" s="229"/>
      <c r="H62" s="223">
        <f t="shared" si="4"/>
        <v>18</v>
      </c>
      <c r="I62" s="223">
        <f>'4、综合单价分析表'!E62</f>
        <v>68.178326477300004</v>
      </c>
      <c r="J62" s="223">
        <f t="shared" si="3"/>
        <v>1227.2098765914002</v>
      </c>
      <c r="K62" s="231"/>
    </row>
    <row r="63" spans="1:11" s="218" customFormat="1" outlineLevel="1">
      <c r="A63" s="225" t="s">
        <v>187</v>
      </c>
      <c r="B63" s="178" t="s">
        <v>188</v>
      </c>
      <c r="C63" s="179"/>
      <c r="D63" s="180"/>
      <c r="E63" s="228"/>
      <c r="F63" s="226"/>
      <c r="G63" s="230"/>
      <c r="H63" s="230"/>
      <c r="I63" s="230"/>
      <c r="J63" s="226">
        <f>SUM(J64:J102)</f>
        <v>543142.43138523982</v>
      </c>
      <c r="K63" s="232"/>
    </row>
    <row r="64" spans="1:11" s="218" customFormat="1" ht="48" outlineLevel="2">
      <c r="A64" s="51">
        <v>1</v>
      </c>
      <c r="B64" s="59" t="s">
        <v>189</v>
      </c>
      <c r="C64" s="182" t="s">
        <v>190</v>
      </c>
      <c r="D64" s="60" t="s">
        <v>168</v>
      </c>
      <c r="E64" s="227">
        <v>53</v>
      </c>
      <c r="F64" s="223">
        <v>50</v>
      </c>
      <c r="G64" s="227">
        <v>3</v>
      </c>
      <c r="H64" s="223">
        <f t="shared" si="4"/>
        <v>106</v>
      </c>
      <c r="I64" s="223">
        <f>'4、综合单价分析表'!E64</f>
        <v>168.25925216499999</v>
      </c>
      <c r="J64" s="223">
        <f t="shared" si="3"/>
        <v>17835.480729489998</v>
      </c>
      <c r="K64" s="231"/>
    </row>
    <row r="65" spans="1:11" s="218" customFormat="1" ht="48" outlineLevel="2">
      <c r="A65" s="51">
        <v>2</v>
      </c>
      <c r="B65" s="59" t="s">
        <v>191</v>
      </c>
      <c r="C65" s="182" t="s">
        <v>190</v>
      </c>
      <c r="D65" s="60" t="s">
        <v>168</v>
      </c>
      <c r="E65" s="227">
        <v>2</v>
      </c>
      <c r="F65" s="223">
        <v>13</v>
      </c>
      <c r="G65" s="227"/>
      <c r="H65" s="223">
        <f t="shared" si="4"/>
        <v>15</v>
      </c>
      <c r="I65" s="223">
        <f>'4、综合单价分析表'!E65</f>
        <v>110.39715216500001</v>
      </c>
      <c r="J65" s="223">
        <f t="shared" si="3"/>
        <v>1655.9572824750001</v>
      </c>
      <c r="K65" s="231"/>
    </row>
    <row r="66" spans="1:11" s="218" customFormat="1" ht="48" outlineLevel="2">
      <c r="A66" s="51">
        <v>3</v>
      </c>
      <c r="B66" s="59" t="s">
        <v>192</v>
      </c>
      <c r="C66" s="182" t="s">
        <v>190</v>
      </c>
      <c r="D66" s="60" t="s">
        <v>168</v>
      </c>
      <c r="E66" s="227">
        <v>2</v>
      </c>
      <c r="F66" s="223"/>
      <c r="G66" s="227"/>
      <c r="H66" s="223">
        <f t="shared" si="4"/>
        <v>2</v>
      </c>
      <c r="I66" s="223">
        <f>'4、综合单价分析表'!E66</f>
        <v>80.169936095000025</v>
      </c>
      <c r="J66" s="223">
        <f t="shared" si="3"/>
        <v>160.33987219000005</v>
      </c>
      <c r="K66" s="231"/>
    </row>
    <row r="67" spans="1:11" s="218" customFormat="1" ht="48" outlineLevel="2">
      <c r="A67" s="51">
        <v>4</v>
      </c>
      <c r="B67" s="59" t="s">
        <v>193</v>
      </c>
      <c r="C67" s="182" t="s">
        <v>190</v>
      </c>
      <c r="D67" s="60" t="s">
        <v>168</v>
      </c>
      <c r="E67" s="227">
        <v>5</v>
      </c>
      <c r="F67" s="223">
        <v>4</v>
      </c>
      <c r="G67" s="227">
        <v>5</v>
      </c>
      <c r="H67" s="223">
        <f t="shared" si="4"/>
        <v>14</v>
      </c>
      <c r="I67" s="223">
        <f>'4、综合单价分析表'!E67</f>
        <v>50.906460074999998</v>
      </c>
      <c r="J67" s="223">
        <f t="shared" si="3"/>
        <v>712.69044105</v>
      </c>
      <c r="K67" s="231"/>
    </row>
    <row r="68" spans="1:11" s="218" customFormat="1" ht="48" outlineLevel="2">
      <c r="A68" s="51">
        <v>5</v>
      </c>
      <c r="B68" s="59" t="s">
        <v>194</v>
      </c>
      <c r="C68" s="182" t="s">
        <v>190</v>
      </c>
      <c r="D68" s="60" t="s">
        <v>168</v>
      </c>
      <c r="E68" s="227">
        <v>8</v>
      </c>
      <c r="F68" s="223">
        <v>688</v>
      </c>
      <c r="G68" s="227">
        <v>10</v>
      </c>
      <c r="H68" s="223">
        <f t="shared" si="4"/>
        <v>706</v>
      </c>
      <c r="I68" s="223">
        <f>'4、综合单价分析表'!E68</f>
        <v>39.160260075000004</v>
      </c>
      <c r="J68" s="223">
        <f t="shared" si="3"/>
        <v>27647.143612950003</v>
      </c>
      <c r="K68" s="231"/>
    </row>
    <row r="69" spans="1:11" s="218" customFormat="1" ht="48" outlineLevel="2">
      <c r="A69" s="51">
        <v>6</v>
      </c>
      <c r="B69" s="59" t="s">
        <v>195</v>
      </c>
      <c r="C69" s="182" t="s">
        <v>190</v>
      </c>
      <c r="D69" s="60" t="s">
        <v>168</v>
      </c>
      <c r="E69" s="227">
        <v>9</v>
      </c>
      <c r="F69" s="223"/>
      <c r="G69" s="227"/>
      <c r="H69" s="223">
        <f t="shared" si="4"/>
        <v>9</v>
      </c>
      <c r="I69" s="223">
        <f>'4、综合单价分析表'!E69</f>
        <v>31.944472064999996</v>
      </c>
      <c r="J69" s="223">
        <f t="shared" si="3"/>
        <v>287.50024858499995</v>
      </c>
      <c r="K69" s="231"/>
    </row>
    <row r="70" spans="1:11" s="218" customFormat="1" ht="48" outlineLevel="2">
      <c r="A70" s="51">
        <v>7</v>
      </c>
      <c r="B70" s="59" t="s">
        <v>196</v>
      </c>
      <c r="C70" s="182" t="s">
        <v>197</v>
      </c>
      <c r="D70" s="60" t="s">
        <v>168</v>
      </c>
      <c r="E70" s="227"/>
      <c r="F70" s="223"/>
      <c r="G70" s="227">
        <v>4</v>
      </c>
      <c r="H70" s="223">
        <f t="shared" si="4"/>
        <v>4</v>
      </c>
      <c r="I70" s="223">
        <f>'4、综合单价分析表'!E70</f>
        <v>1584.88510458</v>
      </c>
      <c r="J70" s="223">
        <f t="shared" si="3"/>
        <v>6339.5404183199998</v>
      </c>
      <c r="K70" s="231"/>
    </row>
    <row r="71" spans="1:11" s="218" customFormat="1" ht="48" outlineLevel="2">
      <c r="A71" s="51">
        <v>8</v>
      </c>
      <c r="B71" s="59" t="s">
        <v>198</v>
      </c>
      <c r="C71" s="182" t="s">
        <v>197</v>
      </c>
      <c r="D71" s="60" t="s">
        <v>168</v>
      </c>
      <c r="E71" s="227"/>
      <c r="F71" s="223"/>
      <c r="G71" s="227">
        <v>10</v>
      </c>
      <c r="H71" s="223">
        <f t="shared" si="4"/>
        <v>10</v>
      </c>
      <c r="I71" s="223">
        <f>'4、综合单价分析表'!E71</f>
        <v>1133.6697204</v>
      </c>
      <c r="J71" s="223">
        <f t="shared" si="3"/>
        <v>11336.697204</v>
      </c>
      <c r="K71" s="231"/>
    </row>
    <row r="72" spans="1:11" s="218" customFormat="1" ht="48" outlineLevel="2">
      <c r="A72" s="51">
        <v>9</v>
      </c>
      <c r="B72" s="59" t="s">
        <v>199</v>
      </c>
      <c r="C72" s="182" t="s">
        <v>197</v>
      </c>
      <c r="D72" s="60" t="s">
        <v>168</v>
      </c>
      <c r="E72" s="227">
        <v>5</v>
      </c>
      <c r="F72" s="223">
        <v>3</v>
      </c>
      <c r="G72" s="227">
        <f>58+29+10</f>
        <v>97</v>
      </c>
      <c r="H72" s="223">
        <f t="shared" si="4"/>
        <v>105</v>
      </c>
      <c r="I72" s="223">
        <f>'4、综合单价分析表'!E72</f>
        <v>574.49997627000005</v>
      </c>
      <c r="J72" s="223">
        <f t="shared" si="3"/>
        <v>60322.497508350003</v>
      </c>
      <c r="K72" s="231"/>
    </row>
    <row r="73" spans="1:11" s="218" customFormat="1" ht="48" outlineLevel="2">
      <c r="A73" s="51">
        <v>10</v>
      </c>
      <c r="B73" s="59" t="s">
        <v>200</v>
      </c>
      <c r="C73" s="182" t="s">
        <v>197</v>
      </c>
      <c r="D73" s="60" t="s">
        <v>168</v>
      </c>
      <c r="E73" s="227">
        <v>9</v>
      </c>
      <c r="F73" s="223">
        <v>5</v>
      </c>
      <c r="G73" s="227"/>
      <c r="H73" s="223">
        <f t="shared" si="4"/>
        <v>14</v>
      </c>
      <c r="I73" s="223">
        <f>'4、综合单价分析表'!E73</f>
        <v>426.34267218999992</v>
      </c>
      <c r="J73" s="223">
        <f t="shared" si="3"/>
        <v>5968.7974106599986</v>
      </c>
      <c r="K73" s="231"/>
    </row>
    <row r="74" spans="1:11" s="218" customFormat="1" ht="48" outlineLevel="2">
      <c r="A74" s="51">
        <v>11</v>
      </c>
      <c r="B74" s="59" t="s">
        <v>201</v>
      </c>
      <c r="C74" s="182" t="s">
        <v>197</v>
      </c>
      <c r="D74" s="60" t="s">
        <v>168</v>
      </c>
      <c r="E74" s="227">
        <v>2</v>
      </c>
      <c r="F74" s="223">
        <v>3</v>
      </c>
      <c r="G74" s="227"/>
      <c r="H74" s="223">
        <f t="shared" si="4"/>
        <v>5</v>
      </c>
      <c r="I74" s="223">
        <f>'4、综合单价分析表'!E74</f>
        <v>335.79854412999998</v>
      </c>
      <c r="J74" s="223">
        <f t="shared" si="3"/>
        <v>1678.9927206499999</v>
      </c>
      <c r="K74" s="231"/>
    </row>
    <row r="75" spans="1:11" s="218" customFormat="1" ht="48" outlineLevel="2">
      <c r="A75" s="51">
        <v>12</v>
      </c>
      <c r="B75" s="59" t="s">
        <v>202</v>
      </c>
      <c r="C75" s="182" t="s">
        <v>203</v>
      </c>
      <c r="D75" s="60" t="s">
        <v>168</v>
      </c>
      <c r="E75" s="227"/>
      <c r="F75" s="223"/>
      <c r="G75" s="227">
        <v>1</v>
      </c>
      <c r="H75" s="223">
        <f t="shared" si="4"/>
        <v>1</v>
      </c>
      <c r="I75" s="223">
        <f>'4、综合单价分析表'!E75</f>
        <v>1226.62590458</v>
      </c>
      <c r="J75" s="223">
        <f t="shared" si="3"/>
        <v>1226.62590458</v>
      </c>
      <c r="K75" s="231"/>
    </row>
    <row r="76" spans="1:11" s="218" customFormat="1" ht="48" outlineLevel="2">
      <c r="A76" s="51">
        <v>13</v>
      </c>
      <c r="B76" s="59" t="s">
        <v>204</v>
      </c>
      <c r="C76" s="182" t="s">
        <v>203</v>
      </c>
      <c r="D76" s="60" t="s">
        <v>168</v>
      </c>
      <c r="E76" s="227"/>
      <c r="F76" s="223"/>
      <c r="G76" s="227">
        <v>1</v>
      </c>
      <c r="H76" s="223">
        <f t="shared" si="4"/>
        <v>1</v>
      </c>
      <c r="I76" s="223">
        <f>'4、综合单价分析表'!E76</f>
        <v>867.40972040000008</v>
      </c>
      <c r="J76" s="223">
        <f t="shared" si="3"/>
        <v>867.40972040000008</v>
      </c>
      <c r="K76" s="231"/>
    </row>
    <row r="77" spans="1:11" s="218" customFormat="1" ht="48" outlineLevel="2">
      <c r="A77" s="51">
        <v>14</v>
      </c>
      <c r="B77" s="59" t="s">
        <v>205</v>
      </c>
      <c r="C77" s="182" t="s">
        <v>203</v>
      </c>
      <c r="D77" s="60" t="s">
        <v>168</v>
      </c>
      <c r="E77" s="227">
        <v>2</v>
      </c>
      <c r="F77" s="223">
        <v>5</v>
      </c>
      <c r="G77" s="227">
        <f>12+58</f>
        <v>70</v>
      </c>
      <c r="H77" s="223">
        <f t="shared" si="4"/>
        <v>77</v>
      </c>
      <c r="I77" s="223">
        <f>'4、综合单价分析表'!E77</f>
        <v>416.23632999999995</v>
      </c>
      <c r="J77" s="223">
        <f t="shared" si="3"/>
        <v>32050.197409999997</v>
      </c>
      <c r="K77" s="231"/>
    </row>
    <row r="78" spans="1:11" s="218" customFormat="1" ht="48" outlineLevel="2">
      <c r="A78" s="51">
        <v>15</v>
      </c>
      <c r="B78" s="59" t="s">
        <v>206</v>
      </c>
      <c r="C78" s="182" t="s">
        <v>203</v>
      </c>
      <c r="D78" s="60" t="s">
        <v>168</v>
      </c>
      <c r="E78" s="227"/>
      <c r="F78" s="223">
        <v>5</v>
      </c>
      <c r="G78" s="227"/>
      <c r="H78" s="223">
        <f t="shared" si="4"/>
        <v>5</v>
      </c>
      <c r="I78" s="223">
        <f>'4、综合单价分析表'!E78</f>
        <v>340.34267218999992</v>
      </c>
      <c r="J78" s="223">
        <f t="shared" si="3"/>
        <v>1701.7133609499997</v>
      </c>
      <c r="K78" s="231"/>
    </row>
    <row r="79" spans="1:11" s="218" customFormat="1" ht="48" outlineLevel="2">
      <c r="A79" s="51">
        <v>16</v>
      </c>
      <c r="B79" s="59" t="s">
        <v>207</v>
      </c>
      <c r="C79" s="182" t="s">
        <v>208</v>
      </c>
      <c r="D79" s="60" t="s">
        <v>168</v>
      </c>
      <c r="E79" s="227">
        <v>2</v>
      </c>
      <c r="F79" s="223"/>
      <c r="G79" s="227">
        <v>8</v>
      </c>
      <c r="H79" s="223">
        <f t="shared" si="4"/>
        <v>10</v>
      </c>
      <c r="I79" s="223">
        <f>'4、综合单价分析表'!E79</f>
        <v>1647.32857627</v>
      </c>
      <c r="J79" s="223">
        <f t="shared" si="3"/>
        <v>16473.285762700001</v>
      </c>
      <c r="K79" s="231"/>
    </row>
    <row r="80" spans="1:11" s="218" customFormat="1" ht="48" outlineLevel="2">
      <c r="A80" s="51">
        <v>17</v>
      </c>
      <c r="B80" s="59" t="s">
        <v>209</v>
      </c>
      <c r="C80" s="182" t="s">
        <v>208</v>
      </c>
      <c r="D80" s="60" t="s">
        <v>168</v>
      </c>
      <c r="E80" s="227">
        <v>8</v>
      </c>
      <c r="F80" s="223">
        <v>4</v>
      </c>
      <c r="G80" s="227"/>
      <c r="H80" s="223">
        <f t="shared" si="4"/>
        <v>12</v>
      </c>
      <c r="I80" s="223">
        <f>'4、综合单价分析表'!E80</f>
        <v>1542.78307219</v>
      </c>
      <c r="J80" s="223">
        <f t="shared" si="3"/>
        <v>18513.39686628</v>
      </c>
      <c r="K80" s="231"/>
    </row>
    <row r="81" spans="1:11" s="218" customFormat="1" ht="48" outlineLevel="2">
      <c r="A81" s="51">
        <v>18</v>
      </c>
      <c r="B81" s="59" t="s">
        <v>210</v>
      </c>
      <c r="C81" s="192" t="s">
        <v>211</v>
      </c>
      <c r="D81" s="60" t="s">
        <v>212</v>
      </c>
      <c r="E81" s="227"/>
      <c r="F81" s="223"/>
      <c r="G81" s="227">
        <v>1</v>
      </c>
      <c r="H81" s="223">
        <f t="shared" si="4"/>
        <v>1</v>
      </c>
      <c r="I81" s="223">
        <f>'4、综合单价分析表'!E81</f>
        <v>4203.8465448799998</v>
      </c>
      <c r="J81" s="223">
        <f t="shared" si="3"/>
        <v>4203.8465448799998</v>
      </c>
      <c r="K81" s="231"/>
    </row>
    <row r="82" spans="1:11" s="218" customFormat="1" ht="48" outlineLevel="2">
      <c r="A82" s="51">
        <v>19</v>
      </c>
      <c r="B82" s="59" t="s">
        <v>213</v>
      </c>
      <c r="C82" s="192" t="s">
        <v>211</v>
      </c>
      <c r="D82" s="60" t="s">
        <v>212</v>
      </c>
      <c r="E82" s="227"/>
      <c r="F82" s="223"/>
      <c r="G82" s="227">
        <v>1</v>
      </c>
      <c r="H82" s="223">
        <f t="shared" si="4"/>
        <v>1</v>
      </c>
      <c r="I82" s="223">
        <f>'4、综合单价分析表'!E82</f>
        <v>2945.6303606999995</v>
      </c>
      <c r="J82" s="223">
        <f t="shared" si="3"/>
        <v>2945.6303606999995</v>
      </c>
      <c r="K82" s="231"/>
    </row>
    <row r="83" spans="1:11" s="218" customFormat="1" ht="48" outlineLevel="2">
      <c r="A83" s="51">
        <v>20</v>
      </c>
      <c r="B83" s="59" t="s">
        <v>214</v>
      </c>
      <c r="C83" s="192" t="s">
        <v>211</v>
      </c>
      <c r="D83" s="60" t="s">
        <v>212</v>
      </c>
      <c r="E83" s="227">
        <v>1</v>
      </c>
      <c r="F83" s="223">
        <v>3</v>
      </c>
      <c r="G83" s="227">
        <v>1</v>
      </c>
      <c r="H83" s="223">
        <f t="shared" si="4"/>
        <v>5</v>
      </c>
      <c r="I83" s="223">
        <f>'4、综合单价分析表'!E83</f>
        <v>2221.9985525399998</v>
      </c>
      <c r="J83" s="223">
        <f t="shared" si="3"/>
        <v>11109.9927627</v>
      </c>
      <c r="K83" s="231"/>
    </row>
    <row r="84" spans="1:11" s="218" customFormat="1" ht="48" outlineLevel="2">
      <c r="A84" s="51">
        <v>21</v>
      </c>
      <c r="B84" s="59" t="s">
        <v>215</v>
      </c>
      <c r="C84" s="192" t="s">
        <v>211</v>
      </c>
      <c r="D84" s="60" t="s">
        <v>212</v>
      </c>
      <c r="E84" s="227"/>
      <c r="F84" s="223">
        <v>1</v>
      </c>
      <c r="G84" s="227"/>
      <c r="H84" s="223">
        <f t="shared" si="4"/>
        <v>1</v>
      </c>
      <c r="I84" s="223">
        <f>'4、综合单价分析表'!E84</f>
        <v>1970.43436836</v>
      </c>
      <c r="J84" s="223">
        <f t="shared" si="3"/>
        <v>1970.43436836</v>
      </c>
      <c r="K84" s="231"/>
    </row>
    <row r="85" spans="1:11" s="218" customFormat="1" ht="48" outlineLevel="2">
      <c r="A85" s="51">
        <v>22</v>
      </c>
      <c r="B85" s="59" t="s">
        <v>216</v>
      </c>
      <c r="C85" s="192" t="s">
        <v>211</v>
      </c>
      <c r="D85" s="60" t="s">
        <v>212</v>
      </c>
      <c r="E85" s="227">
        <v>53</v>
      </c>
      <c r="F85" s="223">
        <v>2</v>
      </c>
      <c r="G85" s="227">
        <v>3</v>
      </c>
      <c r="H85" s="223">
        <f t="shared" si="4"/>
        <v>58</v>
      </c>
      <c r="I85" s="223">
        <f>'4、综合单价分析表'!E85</f>
        <v>1103.26670433</v>
      </c>
      <c r="J85" s="223">
        <f t="shared" si="3"/>
        <v>63989.468851140002</v>
      </c>
      <c r="K85" s="231"/>
    </row>
    <row r="86" spans="1:11" s="218" customFormat="1" ht="48" outlineLevel="2">
      <c r="A86" s="51">
        <v>23</v>
      </c>
      <c r="B86" s="59" t="s">
        <v>217</v>
      </c>
      <c r="C86" s="192" t="s">
        <v>211</v>
      </c>
      <c r="D86" s="60" t="s">
        <v>212</v>
      </c>
      <c r="E86" s="227">
        <v>2</v>
      </c>
      <c r="F86" s="223"/>
      <c r="G86" s="227"/>
      <c r="H86" s="223">
        <f t="shared" si="4"/>
        <v>2</v>
      </c>
      <c r="I86" s="223">
        <f>'4、综合单价分析表'!E86</f>
        <v>999.46755229000007</v>
      </c>
      <c r="J86" s="223">
        <f t="shared" si="3"/>
        <v>1998.9351045800001</v>
      </c>
      <c r="K86" s="231"/>
    </row>
    <row r="87" spans="1:11" s="218" customFormat="1" ht="48" outlineLevel="2">
      <c r="A87" s="51">
        <v>24</v>
      </c>
      <c r="B87" s="59" t="s">
        <v>218</v>
      </c>
      <c r="C87" s="192" t="s">
        <v>219</v>
      </c>
      <c r="D87" s="60" t="s">
        <v>212</v>
      </c>
      <c r="E87" s="227"/>
      <c r="F87" s="223">
        <v>4</v>
      </c>
      <c r="G87" s="227"/>
      <c r="H87" s="223">
        <f t="shared" si="4"/>
        <v>4</v>
      </c>
      <c r="I87" s="223">
        <f>'4、综合单价分析表'!E87</f>
        <v>420.66992015</v>
      </c>
      <c r="J87" s="223">
        <f t="shared" si="3"/>
        <v>1682.6796806</v>
      </c>
      <c r="K87" s="231"/>
    </row>
    <row r="88" spans="1:11" s="218" customFormat="1" ht="48" outlineLevel="2">
      <c r="A88" s="51">
        <v>25</v>
      </c>
      <c r="B88" s="59" t="s">
        <v>220</v>
      </c>
      <c r="C88" s="192" t="s">
        <v>219</v>
      </c>
      <c r="D88" s="60" t="s">
        <v>212</v>
      </c>
      <c r="E88" s="227"/>
      <c r="F88" s="223">
        <v>688</v>
      </c>
      <c r="G88" s="227">
        <v>1</v>
      </c>
      <c r="H88" s="223">
        <f t="shared" si="4"/>
        <v>689</v>
      </c>
      <c r="I88" s="223">
        <f>'4、综合单价分析表'!E88</f>
        <v>341.64992015000001</v>
      </c>
      <c r="J88" s="223">
        <f t="shared" si="3"/>
        <v>235396.79498335</v>
      </c>
      <c r="K88" s="231"/>
    </row>
    <row r="89" spans="1:11" s="218" customFormat="1" ht="48" outlineLevel="2">
      <c r="A89" s="51">
        <v>26</v>
      </c>
      <c r="B89" s="59" t="s">
        <v>221</v>
      </c>
      <c r="C89" s="192" t="s">
        <v>219</v>
      </c>
      <c r="D89" s="60" t="s">
        <v>212</v>
      </c>
      <c r="E89" s="227">
        <v>9</v>
      </c>
      <c r="F89" s="223"/>
      <c r="G89" s="227"/>
      <c r="H89" s="223">
        <f t="shared" si="4"/>
        <v>9</v>
      </c>
      <c r="I89" s="223">
        <f>'4、综合单价分析表'!E89</f>
        <v>338.55654412999996</v>
      </c>
      <c r="J89" s="223">
        <f t="shared" si="3"/>
        <v>3047.0088971699997</v>
      </c>
      <c r="K89" s="231"/>
    </row>
    <row r="90" spans="1:11" s="218" customFormat="1" ht="48" outlineLevel="2">
      <c r="A90" s="51">
        <v>27</v>
      </c>
      <c r="B90" s="59" t="s">
        <v>222</v>
      </c>
      <c r="C90" s="192" t="s">
        <v>211</v>
      </c>
      <c r="D90" s="60" t="s">
        <v>212</v>
      </c>
      <c r="E90" s="227"/>
      <c r="F90" s="223"/>
      <c r="G90" s="227">
        <v>1</v>
      </c>
      <c r="H90" s="223">
        <f t="shared" si="4"/>
        <v>1</v>
      </c>
      <c r="I90" s="223">
        <f>'4、综合单价分析表'!E90</f>
        <v>1888.8465448800002</v>
      </c>
      <c r="J90" s="223">
        <f t="shared" si="3"/>
        <v>1888.8465448800002</v>
      </c>
      <c r="K90" s="231"/>
    </row>
    <row r="91" spans="1:11" s="218" customFormat="1" ht="48" outlineLevel="2">
      <c r="A91" s="51">
        <v>28</v>
      </c>
      <c r="B91" s="59" t="s">
        <v>223</v>
      </c>
      <c r="C91" s="192" t="s">
        <v>211</v>
      </c>
      <c r="D91" s="60" t="s">
        <v>212</v>
      </c>
      <c r="E91" s="227"/>
      <c r="F91" s="223"/>
      <c r="G91" s="227">
        <v>1</v>
      </c>
      <c r="H91" s="223">
        <f t="shared" si="4"/>
        <v>1</v>
      </c>
      <c r="I91" s="223">
        <f>'4、综合单价分析表'!E91</f>
        <v>1566.6303607000002</v>
      </c>
      <c r="J91" s="223">
        <f t="shared" si="3"/>
        <v>1566.6303607000002</v>
      </c>
      <c r="K91" s="231"/>
    </row>
    <row r="92" spans="1:11" s="218" customFormat="1" ht="48" outlineLevel="2">
      <c r="A92" s="51">
        <v>29</v>
      </c>
      <c r="B92" s="59" t="s">
        <v>224</v>
      </c>
      <c r="C92" s="192" t="s">
        <v>211</v>
      </c>
      <c r="D92" s="60" t="s">
        <v>212</v>
      </c>
      <c r="E92" s="227"/>
      <c r="F92" s="223"/>
      <c r="G92" s="227">
        <v>1</v>
      </c>
      <c r="H92" s="223">
        <f t="shared" si="4"/>
        <v>1</v>
      </c>
      <c r="I92" s="223">
        <f>'4、综合单价分析表'!E92</f>
        <v>1218.9985525400002</v>
      </c>
      <c r="J92" s="223">
        <f t="shared" si="3"/>
        <v>1218.9985525400002</v>
      </c>
      <c r="K92" s="231"/>
    </row>
    <row r="93" spans="1:11" s="218" customFormat="1" ht="48" outlineLevel="2">
      <c r="A93" s="51">
        <v>30</v>
      </c>
      <c r="B93" s="59" t="s">
        <v>225</v>
      </c>
      <c r="C93" s="192" t="s">
        <v>211</v>
      </c>
      <c r="D93" s="60" t="s">
        <v>212</v>
      </c>
      <c r="E93" s="227"/>
      <c r="F93" s="223"/>
      <c r="G93" s="227">
        <v>1</v>
      </c>
      <c r="H93" s="223">
        <f t="shared" si="4"/>
        <v>1</v>
      </c>
      <c r="I93" s="223">
        <f>'4、综合单价分析表'!E93</f>
        <v>759.43436836000001</v>
      </c>
      <c r="J93" s="223">
        <f t="shared" si="3"/>
        <v>759.43436836000001</v>
      </c>
      <c r="K93" s="231"/>
    </row>
    <row r="94" spans="1:11" s="218" customFormat="1" ht="48" outlineLevel="2">
      <c r="A94" s="51">
        <v>31</v>
      </c>
      <c r="B94" s="59" t="s">
        <v>226</v>
      </c>
      <c r="C94" s="192" t="s">
        <v>211</v>
      </c>
      <c r="D94" s="60" t="s">
        <v>212</v>
      </c>
      <c r="E94" s="227"/>
      <c r="F94" s="223"/>
      <c r="G94" s="227">
        <v>1</v>
      </c>
      <c r="H94" s="223">
        <f t="shared" si="4"/>
        <v>1</v>
      </c>
      <c r="I94" s="223">
        <f>'4、综合单价分析表'!E94</f>
        <v>607.26670433000004</v>
      </c>
      <c r="J94" s="223">
        <f t="shared" si="3"/>
        <v>607.26670433000004</v>
      </c>
      <c r="K94" s="231"/>
    </row>
    <row r="95" spans="1:11" s="218" customFormat="1" ht="48" outlineLevel="2">
      <c r="A95" s="51">
        <v>32</v>
      </c>
      <c r="B95" s="59" t="s">
        <v>227</v>
      </c>
      <c r="C95" s="192" t="s">
        <v>211</v>
      </c>
      <c r="D95" s="60" t="s">
        <v>212</v>
      </c>
      <c r="E95" s="227"/>
      <c r="F95" s="223"/>
      <c r="G95" s="227">
        <v>1</v>
      </c>
      <c r="H95" s="223">
        <f t="shared" si="4"/>
        <v>1</v>
      </c>
      <c r="I95" s="223">
        <f>'4、综合单价分析表'!E95</f>
        <v>491.46755228999996</v>
      </c>
      <c r="J95" s="223">
        <f t="shared" si="3"/>
        <v>491.46755228999996</v>
      </c>
      <c r="K95" s="231"/>
    </row>
    <row r="96" spans="1:11" s="218" customFormat="1" ht="48" outlineLevel="2">
      <c r="A96" s="51">
        <v>33</v>
      </c>
      <c r="B96" s="59" t="s">
        <v>228</v>
      </c>
      <c r="C96" s="192" t="s">
        <v>219</v>
      </c>
      <c r="D96" s="60" t="s">
        <v>212</v>
      </c>
      <c r="E96" s="227"/>
      <c r="F96" s="223"/>
      <c r="G96" s="227">
        <v>1</v>
      </c>
      <c r="H96" s="223">
        <f t="shared" si="4"/>
        <v>1</v>
      </c>
      <c r="I96" s="223">
        <f>'4、综合单价分析表'!E96</f>
        <v>342.66992015</v>
      </c>
      <c r="J96" s="223">
        <f t="shared" si="3"/>
        <v>342.66992015</v>
      </c>
      <c r="K96" s="231"/>
    </row>
    <row r="97" spans="1:11" s="218" customFormat="1" ht="48" outlineLevel="2">
      <c r="A97" s="51">
        <v>34</v>
      </c>
      <c r="B97" s="59" t="s">
        <v>229</v>
      </c>
      <c r="C97" s="192" t="s">
        <v>219</v>
      </c>
      <c r="D97" s="60" t="s">
        <v>212</v>
      </c>
      <c r="E97" s="227"/>
      <c r="F97" s="223"/>
      <c r="G97" s="227">
        <v>1</v>
      </c>
      <c r="H97" s="223">
        <f t="shared" si="4"/>
        <v>1</v>
      </c>
      <c r="I97" s="223">
        <f>'4、综合单价分析表'!E97</f>
        <v>261.64992015000001</v>
      </c>
      <c r="J97" s="223">
        <f t="shared" si="3"/>
        <v>261.64992015000001</v>
      </c>
      <c r="K97" s="231"/>
    </row>
    <row r="98" spans="1:11" s="218" customFormat="1" ht="48" outlineLevel="2">
      <c r="A98" s="51">
        <v>35</v>
      </c>
      <c r="B98" s="59" t="s">
        <v>230</v>
      </c>
      <c r="C98" s="192" t="s">
        <v>219</v>
      </c>
      <c r="D98" s="60" t="s">
        <v>212</v>
      </c>
      <c r="E98" s="227"/>
      <c r="F98" s="223"/>
      <c r="G98" s="227">
        <v>1</v>
      </c>
      <c r="H98" s="223">
        <f t="shared" si="4"/>
        <v>1</v>
      </c>
      <c r="I98" s="223">
        <f>'4、综合单价分析表'!E98</f>
        <v>248.55654412999999</v>
      </c>
      <c r="J98" s="223">
        <f t="shared" si="3"/>
        <v>248.55654412999999</v>
      </c>
      <c r="K98" s="231"/>
    </row>
    <row r="99" spans="1:11" s="218" customFormat="1" ht="36" outlineLevel="2">
      <c r="A99" s="51">
        <v>36</v>
      </c>
      <c r="B99" s="59" t="s">
        <v>231</v>
      </c>
      <c r="C99" s="192" t="s">
        <v>232</v>
      </c>
      <c r="D99" s="72" t="s">
        <v>168</v>
      </c>
      <c r="E99" s="227"/>
      <c r="F99" s="223"/>
      <c r="G99" s="227">
        <v>1</v>
      </c>
      <c r="H99" s="223">
        <f t="shared" si="4"/>
        <v>1</v>
      </c>
      <c r="I99" s="223">
        <f>'4、综合单价分析表'!E99</f>
        <v>1533.1712806</v>
      </c>
      <c r="J99" s="223">
        <f t="shared" si="3"/>
        <v>1533.1712806</v>
      </c>
      <c r="K99" s="231"/>
    </row>
    <row r="100" spans="1:11" s="218" customFormat="1" ht="36" outlineLevel="2">
      <c r="A100" s="51">
        <v>37</v>
      </c>
      <c r="B100" s="59" t="s">
        <v>233</v>
      </c>
      <c r="C100" s="192" t="s">
        <v>234</v>
      </c>
      <c r="D100" s="72" t="s">
        <v>168</v>
      </c>
      <c r="E100" s="227"/>
      <c r="F100" s="223"/>
      <c r="G100" s="227">
        <v>16</v>
      </c>
      <c r="H100" s="223">
        <f t="shared" si="4"/>
        <v>16</v>
      </c>
      <c r="I100" s="223">
        <f>'4、综合单价分析表'!E100</f>
        <v>25.723160074999999</v>
      </c>
      <c r="J100" s="223">
        <f t="shared" si="3"/>
        <v>411.57056119999999</v>
      </c>
      <c r="K100" s="231"/>
    </row>
    <row r="101" spans="1:11" s="218" customFormat="1" ht="48" outlineLevel="2">
      <c r="A101" s="51">
        <v>38</v>
      </c>
      <c r="B101" s="59" t="s">
        <v>235</v>
      </c>
      <c r="C101" s="194" t="s">
        <v>236</v>
      </c>
      <c r="D101" s="72" t="s">
        <v>212</v>
      </c>
      <c r="E101" s="227"/>
      <c r="F101" s="223">
        <v>48</v>
      </c>
      <c r="G101" s="227"/>
      <c r="H101" s="223">
        <f t="shared" si="4"/>
        <v>48</v>
      </c>
      <c r="I101" s="223">
        <f>'4、综合单价分析表'!E101</f>
        <v>48.792908160000003</v>
      </c>
      <c r="J101" s="223">
        <f t="shared" si="3"/>
        <v>2342.0595916800003</v>
      </c>
      <c r="K101" s="231"/>
    </row>
    <row r="102" spans="1:11" s="218" customFormat="1" ht="48" outlineLevel="2">
      <c r="A102" s="51">
        <v>39</v>
      </c>
      <c r="B102" s="59" t="s">
        <v>237</v>
      </c>
      <c r="C102" s="194" t="s">
        <v>236</v>
      </c>
      <c r="D102" s="72" t="s">
        <v>212</v>
      </c>
      <c r="E102" s="227">
        <v>8</v>
      </c>
      <c r="F102" s="223"/>
      <c r="G102" s="227"/>
      <c r="H102" s="223">
        <f t="shared" si="4"/>
        <v>8</v>
      </c>
      <c r="I102" s="223">
        <f>'4、综合单价分析表'!E102</f>
        <v>43.381432139999994</v>
      </c>
      <c r="J102" s="223">
        <f t="shared" si="3"/>
        <v>347.05145711999995</v>
      </c>
      <c r="K102" s="231"/>
    </row>
    <row r="103" spans="1:11" s="218" customFormat="1" outlineLevel="1">
      <c r="A103" s="233" t="s">
        <v>238</v>
      </c>
      <c r="B103" s="178" t="s">
        <v>239</v>
      </c>
      <c r="C103" s="196"/>
      <c r="D103" s="197"/>
      <c r="E103" s="228"/>
      <c r="F103" s="226"/>
      <c r="G103" s="230"/>
      <c r="H103" s="230"/>
      <c r="I103" s="230"/>
      <c r="J103" s="226">
        <f>SUM(J104:J112)</f>
        <v>545568.96598518</v>
      </c>
      <c r="K103" s="232"/>
    </row>
    <row r="104" spans="1:11" s="218" customFormat="1" ht="72" outlineLevel="2">
      <c r="A104" s="51">
        <v>1</v>
      </c>
      <c r="B104" s="59" t="s">
        <v>240</v>
      </c>
      <c r="C104" s="168" t="s">
        <v>241</v>
      </c>
      <c r="D104" s="72" t="s">
        <v>126</v>
      </c>
      <c r="E104" s="227"/>
      <c r="F104" s="223"/>
      <c r="G104" s="229">
        <v>50</v>
      </c>
      <c r="H104" s="223">
        <f t="shared" ref="H104:H112" si="5">E104+F104+G104</f>
        <v>50</v>
      </c>
      <c r="I104" s="223">
        <f>'4、综合单价分析表'!E104</f>
        <v>275.90548097499999</v>
      </c>
      <c r="J104" s="223">
        <f t="shared" ref="J104:J112" si="6">I104*H104</f>
        <v>13795.27404875</v>
      </c>
      <c r="K104" s="231"/>
    </row>
    <row r="105" spans="1:11" s="218" customFormat="1" ht="72" outlineLevel="2">
      <c r="A105" s="51">
        <v>2</v>
      </c>
      <c r="B105" s="59" t="s">
        <v>242</v>
      </c>
      <c r="C105" s="158" t="s">
        <v>243</v>
      </c>
      <c r="D105" s="72" t="s">
        <v>126</v>
      </c>
      <c r="E105" s="227"/>
      <c r="F105" s="223"/>
      <c r="G105" s="229">
        <v>200</v>
      </c>
      <c r="H105" s="223">
        <f t="shared" si="5"/>
        <v>200</v>
      </c>
      <c r="I105" s="223">
        <f>'4、综合单价分析表'!E105</f>
        <v>219.13180916000002</v>
      </c>
      <c r="J105" s="223">
        <f t="shared" si="6"/>
        <v>43826.361832000002</v>
      </c>
      <c r="K105" s="231"/>
    </row>
    <row r="106" spans="1:11" s="218" customFormat="1" ht="72" outlineLevel="2">
      <c r="A106" s="51">
        <v>3</v>
      </c>
      <c r="B106" s="59" t="s">
        <v>244</v>
      </c>
      <c r="C106" s="158" t="s">
        <v>243</v>
      </c>
      <c r="D106" s="72" t="s">
        <v>126</v>
      </c>
      <c r="E106" s="227"/>
      <c r="F106" s="223"/>
      <c r="G106" s="229">
        <v>700</v>
      </c>
      <c r="H106" s="223">
        <f t="shared" si="5"/>
        <v>700</v>
      </c>
      <c r="I106" s="223">
        <f>'4、综合单价分析表'!E106</f>
        <v>343.710366346</v>
      </c>
      <c r="J106" s="223">
        <f t="shared" si="6"/>
        <v>240597.25644220001</v>
      </c>
      <c r="K106" s="231"/>
    </row>
    <row r="107" spans="1:11" s="218" customFormat="1" ht="72" outlineLevel="2">
      <c r="A107" s="51">
        <v>4</v>
      </c>
      <c r="B107" s="59" t="s">
        <v>245</v>
      </c>
      <c r="C107" s="158" t="s">
        <v>246</v>
      </c>
      <c r="D107" s="72" t="s">
        <v>126</v>
      </c>
      <c r="E107" s="227"/>
      <c r="F107" s="223"/>
      <c r="G107" s="229">
        <v>100</v>
      </c>
      <c r="H107" s="223">
        <f t="shared" si="5"/>
        <v>100</v>
      </c>
      <c r="I107" s="223">
        <f>'4、综合单价分析表'!E107</f>
        <v>290.45533910200004</v>
      </c>
      <c r="J107" s="223">
        <f t="shared" si="6"/>
        <v>29045.533910200003</v>
      </c>
      <c r="K107" s="231"/>
    </row>
    <row r="108" spans="1:11" s="218" customFormat="1" ht="60" outlineLevel="2">
      <c r="A108" s="51">
        <v>5</v>
      </c>
      <c r="B108" s="59" t="s">
        <v>247</v>
      </c>
      <c r="C108" s="168" t="s">
        <v>248</v>
      </c>
      <c r="D108" s="72" t="s">
        <v>114</v>
      </c>
      <c r="E108" s="227"/>
      <c r="F108" s="223"/>
      <c r="G108" s="229">
        <v>1</v>
      </c>
      <c r="H108" s="223">
        <f t="shared" si="5"/>
        <v>1</v>
      </c>
      <c r="I108" s="223">
        <f>'4、综合单价分析表'!E108</f>
        <v>1955.1231738600002</v>
      </c>
      <c r="J108" s="223">
        <f t="shared" si="6"/>
        <v>1955.1231738600002</v>
      </c>
      <c r="K108" s="231"/>
    </row>
    <row r="109" spans="1:11" s="218" customFormat="1" ht="60" outlineLevel="2">
      <c r="A109" s="51">
        <v>6</v>
      </c>
      <c r="B109" s="59" t="s">
        <v>249</v>
      </c>
      <c r="C109" s="168" t="s">
        <v>250</v>
      </c>
      <c r="D109" s="72" t="s">
        <v>114</v>
      </c>
      <c r="E109" s="227"/>
      <c r="F109" s="223"/>
      <c r="G109" s="229">
        <v>31</v>
      </c>
      <c r="H109" s="223">
        <f t="shared" si="5"/>
        <v>31</v>
      </c>
      <c r="I109" s="223">
        <f>'4、综合单价分析表'!E109</f>
        <v>2970.12317386</v>
      </c>
      <c r="J109" s="223">
        <f t="shared" si="6"/>
        <v>92073.818389659995</v>
      </c>
      <c r="K109" s="231"/>
    </row>
    <row r="110" spans="1:11" s="218" customFormat="1" ht="60" outlineLevel="2">
      <c r="A110" s="51">
        <v>7</v>
      </c>
      <c r="B110" s="84" t="s">
        <v>251</v>
      </c>
      <c r="C110" s="168" t="s">
        <v>252</v>
      </c>
      <c r="D110" s="72" t="s">
        <v>114</v>
      </c>
      <c r="E110" s="227"/>
      <c r="F110" s="223"/>
      <c r="G110" s="229">
        <v>20</v>
      </c>
      <c r="H110" s="223">
        <f t="shared" si="5"/>
        <v>20</v>
      </c>
      <c r="I110" s="223">
        <f>'4、综合单价分析表'!E110</f>
        <v>1694.4381684499995</v>
      </c>
      <c r="J110" s="223">
        <f t="shared" si="6"/>
        <v>33888.763368999993</v>
      </c>
      <c r="K110" s="231"/>
    </row>
    <row r="111" spans="1:11" s="218" customFormat="1" ht="60" outlineLevel="2">
      <c r="A111" s="51">
        <v>8</v>
      </c>
      <c r="B111" s="59" t="s">
        <v>253</v>
      </c>
      <c r="C111" s="168" t="s">
        <v>250</v>
      </c>
      <c r="D111" s="72" t="s">
        <v>114</v>
      </c>
      <c r="E111" s="227"/>
      <c r="F111" s="223"/>
      <c r="G111" s="229">
        <v>21</v>
      </c>
      <c r="H111" s="223">
        <f t="shared" si="5"/>
        <v>21</v>
      </c>
      <c r="I111" s="223">
        <f>'4、综合单价分析表'!E111</f>
        <v>2970.12317386</v>
      </c>
      <c r="J111" s="223">
        <f t="shared" si="6"/>
        <v>62372.586651060003</v>
      </c>
      <c r="K111" s="231"/>
    </row>
    <row r="112" spans="1:11" s="218" customFormat="1" ht="40.049999999999997" customHeight="1" outlineLevel="2">
      <c r="A112" s="51">
        <v>9</v>
      </c>
      <c r="B112" s="84" t="s">
        <v>254</v>
      </c>
      <c r="C112" s="199" t="s">
        <v>255</v>
      </c>
      <c r="D112" s="72" t="s">
        <v>114</v>
      </c>
      <c r="E112" s="227"/>
      <c r="F112" s="223"/>
      <c r="G112" s="229">
        <v>1</v>
      </c>
      <c r="H112" s="223">
        <f t="shared" si="5"/>
        <v>1</v>
      </c>
      <c r="I112" s="223">
        <f>'4、综合单价分析表'!E112</f>
        <v>28014.248168449998</v>
      </c>
      <c r="J112" s="223">
        <f t="shared" si="6"/>
        <v>28014.248168449998</v>
      </c>
      <c r="K112" s="231"/>
    </row>
    <row r="113" spans="1:217" hidden="1" outlineLevel="1" collapsed="1">
      <c r="A113" s="200"/>
      <c r="B113" s="151" t="s">
        <v>265</v>
      </c>
      <c r="C113" s="201"/>
      <c r="D113" s="202"/>
      <c r="E113" s="226"/>
      <c r="F113" s="226"/>
      <c r="G113" s="226"/>
      <c r="H113" s="226"/>
      <c r="I113" s="226"/>
      <c r="J113" s="226" t="e">
        <f>SUM(J114:J119)</f>
        <v>#REF!</v>
      </c>
      <c r="K113" s="155"/>
    </row>
    <row r="114" spans="1:217" ht="36" hidden="1" outlineLevel="2">
      <c r="A114" s="203">
        <v>1</v>
      </c>
      <c r="B114" s="62" t="s">
        <v>266</v>
      </c>
      <c r="C114" s="58" t="s">
        <v>267</v>
      </c>
      <c r="D114" s="74" t="s">
        <v>120</v>
      </c>
      <c r="E114" s="234">
        <v>40</v>
      </c>
      <c r="F114" s="234">
        <v>80</v>
      </c>
      <c r="G114" s="234">
        <v>30</v>
      </c>
      <c r="H114" s="223">
        <f t="shared" ref="H114:H176" si="7">E114+F114+G114</f>
        <v>150</v>
      </c>
      <c r="I114" s="223" t="e">
        <f>'4、综合单价分析表'!#REF!</f>
        <v>#REF!</v>
      </c>
      <c r="J114" s="236" t="e">
        <f t="shared" ref="J114:J128" si="8">I114*H114</f>
        <v>#REF!</v>
      </c>
      <c r="K114" s="63"/>
    </row>
    <row r="115" spans="1:217" ht="36" hidden="1" outlineLevel="2">
      <c r="A115" s="203">
        <v>2</v>
      </c>
      <c r="B115" s="62" t="s">
        <v>268</v>
      </c>
      <c r="C115" s="58" t="s">
        <v>269</v>
      </c>
      <c r="D115" s="74" t="s">
        <v>120</v>
      </c>
      <c r="E115" s="234">
        <f>21*44</f>
        <v>924</v>
      </c>
      <c r="F115" s="234">
        <v>688</v>
      </c>
      <c r="G115" s="234"/>
      <c r="H115" s="223">
        <f t="shared" si="7"/>
        <v>1612</v>
      </c>
      <c r="I115" s="223" t="e">
        <f>'4、综合单价分析表'!#REF!</f>
        <v>#REF!</v>
      </c>
      <c r="J115" s="236" t="e">
        <f t="shared" si="8"/>
        <v>#REF!</v>
      </c>
      <c r="K115" s="63"/>
    </row>
    <row r="116" spans="1:217" ht="36" hidden="1" outlineLevel="2">
      <c r="A116" s="203">
        <v>3</v>
      </c>
      <c r="B116" s="62" t="s">
        <v>270</v>
      </c>
      <c r="C116" s="58" t="s">
        <v>269</v>
      </c>
      <c r="D116" s="74" t="s">
        <v>120</v>
      </c>
      <c r="E116" s="234">
        <v>61</v>
      </c>
      <c r="F116" s="234">
        <v>30</v>
      </c>
      <c r="G116" s="234">
        <v>8</v>
      </c>
      <c r="H116" s="223">
        <f t="shared" si="7"/>
        <v>99</v>
      </c>
      <c r="I116" s="223" t="e">
        <f>'4、综合单价分析表'!#REF!</f>
        <v>#REF!</v>
      </c>
      <c r="J116" s="236" t="e">
        <f t="shared" si="8"/>
        <v>#REF!</v>
      </c>
      <c r="K116" s="63"/>
    </row>
    <row r="117" spans="1:217" customFormat="1" ht="36" hidden="1" outlineLevel="2">
      <c r="A117" s="203">
        <v>4</v>
      </c>
      <c r="B117" s="62" t="s">
        <v>271</v>
      </c>
      <c r="C117" s="58" t="s">
        <v>269</v>
      </c>
      <c r="D117" s="74" t="s">
        <v>120</v>
      </c>
      <c r="E117" s="234">
        <v>100</v>
      </c>
      <c r="F117" s="234">
        <v>149</v>
      </c>
      <c r="G117" s="234">
        <v>11</v>
      </c>
      <c r="H117" s="223">
        <f t="shared" si="7"/>
        <v>260</v>
      </c>
      <c r="I117" s="223" t="e">
        <f>'4、综合单价分析表'!#REF!</f>
        <v>#REF!</v>
      </c>
      <c r="J117" s="236" t="e">
        <f t="shared" si="8"/>
        <v>#REF!</v>
      </c>
      <c r="K117" s="63"/>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48"/>
      <c r="EK117" s="48"/>
      <c r="EL117" s="48"/>
      <c r="EM117" s="48"/>
      <c r="EN117" s="48"/>
      <c r="EO117" s="48"/>
      <c r="EP117" s="48"/>
      <c r="EQ117" s="48"/>
      <c r="ER117" s="48"/>
      <c r="ES117" s="48"/>
      <c r="ET117" s="48"/>
      <c r="EU117" s="48"/>
      <c r="EV117" s="48"/>
      <c r="EW117" s="48"/>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48"/>
      <c r="HC117" s="48"/>
      <c r="HD117" s="48"/>
      <c r="HE117" s="48"/>
      <c r="HF117" s="48"/>
      <c r="HG117" s="48"/>
      <c r="HH117" s="48"/>
      <c r="HI117" s="48"/>
    </row>
    <row r="118" spans="1:217" customFormat="1" ht="36" hidden="1" outlineLevel="2">
      <c r="A118" s="203">
        <v>5</v>
      </c>
      <c r="B118" s="62" t="s">
        <v>272</v>
      </c>
      <c r="C118" s="58" t="s">
        <v>269</v>
      </c>
      <c r="D118" s="74" t="s">
        <v>120</v>
      </c>
      <c r="E118" s="234">
        <v>125</v>
      </c>
      <c r="F118" s="234">
        <v>46</v>
      </c>
      <c r="G118" s="234">
        <v>25</v>
      </c>
      <c r="H118" s="223">
        <f t="shared" si="7"/>
        <v>196</v>
      </c>
      <c r="I118" s="223" t="e">
        <f>'4、综合单价分析表'!#REF!</f>
        <v>#REF!</v>
      </c>
      <c r="J118" s="236" t="e">
        <f t="shared" si="8"/>
        <v>#REF!</v>
      </c>
      <c r="K118" s="63"/>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48"/>
      <c r="EK118" s="48"/>
      <c r="EL118" s="48"/>
      <c r="EM118" s="48"/>
      <c r="EN118" s="48"/>
      <c r="EO118" s="48"/>
      <c r="EP118" s="48"/>
      <c r="EQ118" s="48"/>
      <c r="ER118" s="48"/>
      <c r="ES118" s="48"/>
      <c r="ET118" s="48"/>
      <c r="EU118" s="48"/>
      <c r="EV118" s="48"/>
      <c r="EW118" s="48"/>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48"/>
      <c r="HC118" s="48"/>
      <c r="HD118" s="48"/>
      <c r="HE118" s="48"/>
      <c r="HF118" s="48"/>
      <c r="HG118" s="48"/>
      <c r="HH118" s="48"/>
      <c r="HI118" s="48"/>
    </row>
    <row r="119" spans="1:217" customFormat="1" ht="36" hidden="1" outlineLevel="2">
      <c r="A119" s="203">
        <v>6</v>
      </c>
      <c r="B119" s="62" t="s">
        <v>273</v>
      </c>
      <c r="C119" s="58" t="s">
        <v>269</v>
      </c>
      <c r="D119" s="74" t="s">
        <v>120</v>
      </c>
      <c r="E119" s="234">
        <v>36</v>
      </c>
      <c r="F119" s="234">
        <v>23</v>
      </c>
      <c r="G119" s="234">
        <v>48</v>
      </c>
      <c r="H119" s="223">
        <f t="shared" si="7"/>
        <v>107</v>
      </c>
      <c r="I119" s="223" t="e">
        <f>'4、综合单价分析表'!#REF!</f>
        <v>#REF!</v>
      </c>
      <c r="J119" s="236" t="e">
        <f t="shared" si="8"/>
        <v>#REF!</v>
      </c>
      <c r="K119" s="63"/>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48"/>
      <c r="EK119" s="48"/>
      <c r="EL119" s="48"/>
      <c r="EM119" s="48"/>
      <c r="EN119" s="48"/>
      <c r="EO119" s="48"/>
      <c r="EP119" s="48"/>
      <c r="EQ119" s="48"/>
      <c r="ER119" s="48"/>
      <c r="ES119" s="48"/>
      <c r="ET119" s="48"/>
      <c r="EU119" s="48"/>
      <c r="EV119" s="48"/>
      <c r="EW119" s="48"/>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48"/>
      <c r="HC119" s="48"/>
      <c r="HD119" s="48"/>
      <c r="HE119" s="48"/>
      <c r="HF119" s="48"/>
      <c r="HG119" s="48"/>
      <c r="HH119" s="48"/>
      <c r="HI119" s="48"/>
    </row>
    <row r="120" spans="1:217" s="219" customFormat="1" hidden="1" outlineLevel="1" collapsed="1">
      <c r="A120" s="200"/>
      <c r="B120" s="151" t="s">
        <v>274</v>
      </c>
      <c r="C120" s="201"/>
      <c r="D120" s="202"/>
      <c r="E120" s="235"/>
      <c r="F120" s="235"/>
      <c r="G120" s="228"/>
      <c r="H120" s="228"/>
      <c r="I120" s="228"/>
      <c r="J120" s="226" t="e">
        <f>SUM(J121:J244)</f>
        <v>#REF!</v>
      </c>
      <c r="K120" s="237"/>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48"/>
      <c r="EK120" s="48"/>
      <c r="EL120" s="48"/>
      <c r="EM120" s="48"/>
      <c r="EN120" s="48"/>
      <c r="EO120" s="48"/>
      <c r="EP120" s="48"/>
      <c r="EQ120" s="48"/>
      <c r="ER120" s="48"/>
      <c r="ES120" s="48"/>
      <c r="ET120" s="48"/>
      <c r="EU120" s="48"/>
      <c r="EV120" s="48"/>
      <c r="EW120" s="48"/>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48"/>
      <c r="HC120" s="48"/>
      <c r="HD120" s="48"/>
      <c r="HE120" s="48"/>
      <c r="HF120" s="48"/>
      <c r="HG120" s="48"/>
      <c r="HH120" s="48"/>
      <c r="HI120" s="48"/>
    </row>
    <row r="121" spans="1:217" s="219" customFormat="1" ht="36" hidden="1" outlineLevel="2">
      <c r="A121" s="203">
        <v>1</v>
      </c>
      <c r="B121" s="62" t="s">
        <v>275</v>
      </c>
      <c r="C121" s="58" t="s">
        <v>276</v>
      </c>
      <c r="D121" s="74" t="s">
        <v>126</v>
      </c>
      <c r="E121" s="227">
        <v>200</v>
      </c>
      <c r="F121" s="227">
        <v>200</v>
      </c>
      <c r="G121" s="227">
        <v>132</v>
      </c>
      <c r="H121" s="223">
        <f t="shared" si="7"/>
        <v>532</v>
      </c>
      <c r="I121" s="223" t="e">
        <f>'4、综合单价分析表'!#REF!</f>
        <v>#REF!</v>
      </c>
      <c r="J121" s="223" t="e">
        <f t="shared" si="8"/>
        <v>#REF!</v>
      </c>
      <c r="K121" s="157"/>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48"/>
      <c r="EK121" s="48"/>
      <c r="EL121" s="48"/>
      <c r="EM121" s="48"/>
      <c r="EN121" s="48"/>
      <c r="EO121" s="48"/>
      <c r="EP121" s="48"/>
      <c r="EQ121" s="48"/>
      <c r="ER121" s="48"/>
      <c r="ES121" s="48"/>
      <c r="ET121" s="48"/>
      <c r="EU121" s="48"/>
      <c r="EV121" s="48"/>
      <c r="EW121" s="48"/>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48"/>
      <c r="HC121" s="48"/>
      <c r="HD121" s="48"/>
      <c r="HE121" s="48"/>
      <c r="HF121" s="48"/>
      <c r="HG121" s="48"/>
      <c r="HH121" s="48"/>
      <c r="HI121" s="48"/>
    </row>
    <row r="122" spans="1:217" s="219" customFormat="1" ht="36" hidden="1" outlineLevel="2">
      <c r="A122" s="203">
        <v>2</v>
      </c>
      <c r="B122" s="62" t="s">
        <v>277</v>
      </c>
      <c r="C122" s="58" t="s">
        <v>276</v>
      </c>
      <c r="D122" s="74" t="s">
        <v>126</v>
      </c>
      <c r="E122" s="227">
        <v>200</v>
      </c>
      <c r="F122" s="227">
        <v>200</v>
      </c>
      <c r="G122" s="227"/>
      <c r="H122" s="223">
        <f t="shared" si="7"/>
        <v>400</v>
      </c>
      <c r="I122" s="223" t="e">
        <f>'4、综合单价分析表'!#REF!</f>
        <v>#REF!</v>
      </c>
      <c r="J122" s="223" t="e">
        <f t="shared" si="8"/>
        <v>#REF!</v>
      </c>
      <c r="K122" s="157"/>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48"/>
      <c r="EK122" s="48"/>
      <c r="EL122" s="48"/>
      <c r="EM122" s="48"/>
      <c r="EN122" s="48"/>
      <c r="EO122" s="48"/>
      <c r="EP122" s="48"/>
      <c r="EQ122" s="48"/>
      <c r="ER122" s="48"/>
      <c r="ES122" s="48"/>
      <c r="ET122" s="48"/>
      <c r="EU122" s="48"/>
      <c r="EV122" s="48"/>
      <c r="EW122" s="48"/>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48"/>
      <c r="HC122" s="48"/>
      <c r="HD122" s="48"/>
      <c r="HE122" s="48"/>
      <c r="HF122" s="48"/>
      <c r="HG122" s="48"/>
      <c r="HH122" s="48"/>
      <c r="HI122" s="48"/>
    </row>
    <row r="123" spans="1:217" s="219" customFormat="1" ht="36" hidden="1" outlineLevel="2">
      <c r="A123" s="203">
        <v>3</v>
      </c>
      <c r="B123" s="62" t="s">
        <v>278</v>
      </c>
      <c r="C123" s="58" t="s">
        <v>276</v>
      </c>
      <c r="D123" s="74" t="s">
        <v>126</v>
      </c>
      <c r="E123" s="227"/>
      <c r="F123" s="227"/>
      <c r="G123" s="227">
        <v>54</v>
      </c>
      <c r="H123" s="223">
        <f t="shared" si="7"/>
        <v>54</v>
      </c>
      <c r="I123" s="223" t="e">
        <f>'4、综合单价分析表'!#REF!</f>
        <v>#REF!</v>
      </c>
      <c r="J123" s="223" t="e">
        <f t="shared" si="8"/>
        <v>#REF!</v>
      </c>
      <c r="K123" s="157"/>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48"/>
      <c r="EK123" s="48"/>
      <c r="EL123" s="48"/>
      <c r="EM123" s="48"/>
      <c r="EN123" s="48"/>
      <c r="EO123" s="48"/>
      <c r="EP123" s="48"/>
      <c r="EQ123" s="48"/>
      <c r="ER123" s="48"/>
      <c r="ES123" s="48"/>
      <c r="ET123" s="48"/>
      <c r="EU123" s="48"/>
      <c r="EV123" s="48"/>
      <c r="EW123" s="48"/>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48"/>
      <c r="HC123" s="48"/>
      <c r="HD123" s="48"/>
      <c r="HE123" s="48"/>
      <c r="HF123" s="48"/>
      <c r="HG123" s="48"/>
      <c r="HH123" s="48"/>
      <c r="HI123" s="48"/>
    </row>
    <row r="124" spans="1:217" s="219" customFormat="1" ht="36" hidden="1" outlineLevel="2">
      <c r="A124" s="203">
        <v>4</v>
      </c>
      <c r="B124" s="62" t="s">
        <v>279</v>
      </c>
      <c r="C124" s="58" t="s">
        <v>276</v>
      </c>
      <c r="D124" s="74" t="s">
        <v>126</v>
      </c>
      <c r="E124" s="227"/>
      <c r="F124" s="227"/>
      <c r="G124" s="227">
        <v>200</v>
      </c>
      <c r="H124" s="223">
        <f t="shared" si="7"/>
        <v>200</v>
      </c>
      <c r="I124" s="223" t="e">
        <f>'4、综合单价分析表'!#REF!</f>
        <v>#REF!</v>
      </c>
      <c r="J124" s="223" t="e">
        <f t="shared" si="8"/>
        <v>#REF!</v>
      </c>
      <c r="K124" s="157"/>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48"/>
      <c r="EK124" s="48"/>
      <c r="EL124" s="48"/>
      <c r="EM124" s="48"/>
      <c r="EN124" s="48"/>
      <c r="EO124" s="48"/>
      <c r="EP124" s="48"/>
      <c r="EQ124" s="48"/>
      <c r="ER124" s="48"/>
      <c r="ES124" s="48"/>
      <c r="ET124" s="48"/>
      <c r="EU124" s="48"/>
      <c r="EV124" s="48"/>
      <c r="EW124" s="48"/>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48"/>
      <c r="HC124" s="48"/>
      <c r="HD124" s="48"/>
      <c r="HE124" s="48"/>
      <c r="HF124" s="48"/>
      <c r="HG124" s="48"/>
      <c r="HH124" s="48"/>
      <c r="HI124" s="48"/>
    </row>
    <row r="125" spans="1:217" s="219" customFormat="1" ht="36" hidden="1" outlineLevel="2">
      <c r="A125" s="203">
        <v>5</v>
      </c>
      <c r="B125" s="62" t="s">
        <v>280</v>
      </c>
      <c r="C125" s="58" t="s">
        <v>276</v>
      </c>
      <c r="D125" s="74" t="s">
        <v>126</v>
      </c>
      <c r="E125" s="227">
        <v>20</v>
      </c>
      <c r="F125" s="227">
        <v>10</v>
      </c>
      <c r="G125" s="227">
        <v>62</v>
      </c>
      <c r="H125" s="223">
        <f t="shared" si="7"/>
        <v>92</v>
      </c>
      <c r="I125" s="223" t="e">
        <f>'4、综合单价分析表'!#REF!</f>
        <v>#REF!</v>
      </c>
      <c r="J125" s="223" t="e">
        <f t="shared" si="8"/>
        <v>#REF!</v>
      </c>
      <c r="K125" s="157"/>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48"/>
      <c r="EK125" s="48"/>
      <c r="EL125" s="48"/>
      <c r="EM125" s="48"/>
      <c r="EN125" s="48"/>
      <c r="EO125" s="48"/>
      <c r="EP125" s="48"/>
      <c r="EQ125" s="48"/>
      <c r="ER125" s="48"/>
      <c r="ES125" s="48"/>
      <c r="ET125" s="48"/>
      <c r="EU125" s="48"/>
      <c r="EV125" s="48"/>
      <c r="EW125" s="48"/>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48"/>
      <c r="HC125" s="48"/>
      <c r="HD125" s="48"/>
      <c r="HE125" s="48"/>
      <c r="HF125" s="48"/>
      <c r="HG125" s="48"/>
      <c r="HH125" s="48"/>
      <c r="HI125" s="48"/>
    </row>
    <row r="126" spans="1:217" s="219" customFormat="1" ht="36" hidden="1" outlineLevel="2">
      <c r="A126" s="203">
        <v>6</v>
      </c>
      <c r="B126" s="62" t="s">
        <v>281</v>
      </c>
      <c r="C126" s="58" t="s">
        <v>276</v>
      </c>
      <c r="D126" s="74" t="s">
        <v>126</v>
      </c>
      <c r="E126" s="227">
        <v>30</v>
      </c>
      <c r="F126" s="227">
        <v>10</v>
      </c>
      <c r="G126" s="227">
        <v>62</v>
      </c>
      <c r="H126" s="223">
        <f t="shared" si="7"/>
        <v>102</v>
      </c>
      <c r="I126" s="223" t="e">
        <f>'4、综合单价分析表'!#REF!</f>
        <v>#REF!</v>
      </c>
      <c r="J126" s="223" t="e">
        <f t="shared" si="8"/>
        <v>#REF!</v>
      </c>
      <c r="K126" s="157"/>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48"/>
      <c r="EK126" s="48"/>
      <c r="EL126" s="48"/>
      <c r="EM126" s="48"/>
      <c r="EN126" s="48"/>
      <c r="EO126" s="48"/>
      <c r="EP126" s="48"/>
      <c r="EQ126" s="48"/>
      <c r="ER126" s="48"/>
      <c r="ES126" s="48"/>
      <c r="ET126" s="48"/>
      <c r="EU126" s="48"/>
      <c r="EV126" s="48"/>
      <c r="EW126" s="48"/>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48"/>
      <c r="HC126" s="48"/>
      <c r="HD126" s="48"/>
      <c r="HE126" s="48"/>
      <c r="HF126" s="48"/>
      <c r="HG126" s="48"/>
      <c r="HH126" s="48"/>
      <c r="HI126" s="48"/>
    </row>
    <row r="127" spans="1:217" s="219" customFormat="1" ht="36" hidden="1" outlineLevel="2">
      <c r="A127" s="203">
        <v>7</v>
      </c>
      <c r="B127" s="62" t="s">
        <v>282</v>
      </c>
      <c r="C127" s="58" t="s">
        <v>276</v>
      </c>
      <c r="D127" s="74" t="s">
        <v>126</v>
      </c>
      <c r="E127" s="227"/>
      <c r="F127" s="227"/>
      <c r="G127" s="227">
        <v>54</v>
      </c>
      <c r="H127" s="223">
        <f t="shared" si="7"/>
        <v>54</v>
      </c>
      <c r="I127" s="223" t="e">
        <f>'4、综合单价分析表'!#REF!</f>
        <v>#REF!</v>
      </c>
      <c r="J127" s="223" t="e">
        <f t="shared" si="8"/>
        <v>#REF!</v>
      </c>
      <c r="K127" s="157"/>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48"/>
      <c r="EK127" s="48"/>
      <c r="EL127" s="48"/>
      <c r="EM127" s="48"/>
      <c r="EN127" s="48"/>
      <c r="EO127" s="48"/>
      <c r="EP127" s="48"/>
      <c r="EQ127" s="48"/>
      <c r="ER127" s="48"/>
      <c r="ES127" s="48"/>
      <c r="ET127" s="48"/>
      <c r="EU127" s="48"/>
      <c r="EV127" s="48"/>
      <c r="EW127" s="48"/>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48"/>
      <c r="HC127" s="48"/>
      <c r="HD127" s="48"/>
      <c r="HE127" s="48"/>
      <c r="HF127" s="48"/>
      <c r="HG127" s="48"/>
      <c r="HH127" s="48"/>
      <c r="HI127" s="48"/>
    </row>
    <row r="128" spans="1:217" s="219" customFormat="1" ht="36" hidden="1" outlineLevel="2">
      <c r="A128" s="203">
        <v>8</v>
      </c>
      <c r="B128" s="62" t="s">
        <v>283</v>
      </c>
      <c r="C128" s="58" t="s">
        <v>276</v>
      </c>
      <c r="D128" s="74" t="s">
        <v>126</v>
      </c>
      <c r="E128" s="227"/>
      <c r="F128" s="227">
        <v>10</v>
      </c>
      <c r="G128" s="227">
        <v>450</v>
      </c>
      <c r="H128" s="223">
        <f t="shared" si="7"/>
        <v>460</v>
      </c>
      <c r="I128" s="223" t="e">
        <f>'4、综合单价分析表'!#REF!</f>
        <v>#REF!</v>
      </c>
      <c r="J128" s="223" t="e">
        <f t="shared" si="8"/>
        <v>#REF!</v>
      </c>
      <c r="K128" s="157"/>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48"/>
      <c r="EK128" s="48"/>
      <c r="EL128" s="48"/>
      <c r="EM128" s="48"/>
      <c r="EN128" s="48"/>
      <c r="EO128" s="48"/>
      <c r="EP128" s="48"/>
      <c r="EQ128" s="48"/>
      <c r="ER128" s="48"/>
      <c r="ES128" s="48"/>
      <c r="ET128" s="48"/>
      <c r="EU128" s="48"/>
      <c r="EV128" s="48"/>
      <c r="EW128" s="48"/>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48"/>
      <c r="HC128" s="48"/>
      <c r="HD128" s="48"/>
      <c r="HE128" s="48"/>
      <c r="HF128" s="48"/>
      <c r="HG128" s="48"/>
      <c r="HH128" s="48"/>
      <c r="HI128" s="48"/>
    </row>
    <row r="129" spans="1:217" s="219" customFormat="1" ht="36" hidden="1" outlineLevel="2">
      <c r="A129" s="203">
        <v>9</v>
      </c>
      <c r="B129" s="62" t="s">
        <v>284</v>
      </c>
      <c r="C129" s="58" t="s">
        <v>276</v>
      </c>
      <c r="D129" s="74" t="s">
        <v>126</v>
      </c>
      <c r="E129" s="227">
        <v>20</v>
      </c>
      <c r="F129" s="227">
        <v>40</v>
      </c>
      <c r="G129" s="227">
        <v>412</v>
      </c>
      <c r="H129" s="223">
        <f t="shared" si="7"/>
        <v>472</v>
      </c>
      <c r="I129" s="223" t="e">
        <f>'4、综合单价分析表'!#REF!</f>
        <v>#REF!</v>
      </c>
      <c r="J129" s="223" t="e">
        <f t="shared" ref="J129:J192" si="9">I129*H129</f>
        <v>#REF!</v>
      </c>
      <c r="K129" s="157"/>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48"/>
      <c r="EK129" s="48"/>
      <c r="EL129" s="48"/>
      <c r="EM129" s="48"/>
      <c r="EN129" s="48"/>
      <c r="EO129" s="48"/>
      <c r="EP129" s="48"/>
      <c r="EQ129" s="48"/>
      <c r="ER129" s="48"/>
      <c r="ES129" s="48"/>
      <c r="ET129" s="48"/>
      <c r="EU129" s="48"/>
      <c r="EV129" s="48"/>
      <c r="EW129" s="48"/>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48"/>
      <c r="HC129" s="48"/>
      <c r="HD129" s="48"/>
      <c r="HE129" s="48"/>
      <c r="HF129" s="48"/>
      <c r="HG129" s="48"/>
      <c r="HH129" s="48"/>
      <c r="HI129" s="48"/>
    </row>
    <row r="130" spans="1:217" s="219" customFormat="1" ht="36" hidden="1" outlineLevel="2">
      <c r="A130" s="203">
        <v>10</v>
      </c>
      <c r="B130" s="62" t="s">
        <v>285</v>
      </c>
      <c r="C130" s="58" t="s">
        <v>276</v>
      </c>
      <c r="D130" s="74" t="s">
        <v>126</v>
      </c>
      <c r="E130" s="227"/>
      <c r="F130" s="227"/>
      <c r="G130" s="227">
        <v>10</v>
      </c>
      <c r="H130" s="223">
        <f t="shared" si="7"/>
        <v>10</v>
      </c>
      <c r="I130" s="223" t="e">
        <f>'4、综合单价分析表'!#REF!</f>
        <v>#REF!</v>
      </c>
      <c r="J130" s="223" t="e">
        <f t="shared" si="9"/>
        <v>#REF!</v>
      </c>
      <c r="K130" s="157"/>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48"/>
      <c r="EK130" s="48"/>
      <c r="EL130" s="48"/>
      <c r="EM130" s="48"/>
      <c r="EN130" s="48"/>
      <c r="EO130" s="48"/>
      <c r="EP130" s="48"/>
      <c r="EQ130" s="48"/>
      <c r="ER130" s="48"/>
      <c r="ES130" s="48"/>
      <c r="ET130" s="48"/>
      <c r="EU130" s="48"/>
      <c r="EV130" s="48"/>
      <c r="EW130" s="48"/>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48"/>
      <c r="HC130" s="48"/>
      <c r="HD130" s="48"/>
      <c r="HE130" s="48"/>
      <c r="HF130" s="48"/>
      <c r="HG130" s="48"/>
      <c r="HH130" s="48"/>
      <c r="HI130" s="48"/>
    </row>
    <row r="131" spans="1:217" s="219" customFormat="1" ht="36" hidden="1" outlineLevel="2">
      <c r="A131" s="203">
        <v>11</v>
      </c>
      <c r="B131" s="62" t="s">
        <v>286</v>
      </c>
      <c r="C131" s="58" t="s">
        <v>276</v>
      </c>
      <c r="D131" s="74" t="s">
        <v>126</v>
      </c>
      <c r="E131" s="227"/>
      <c r="F131" s="227"/>
      <c r="G131" s="227">
        <v>10</v>
      </c>
      <c r="H131" s="223">
        <f t="shared" si="7"/>
        <v>10</v>
      </c>
      <c r="I131" s="223" t="e">
        <f>'4、综合单价分析表'!#REF!</f>
        <v>#REF!</v>
      </c>
      <c r="J131" s="223" t="e">
        <f t="shared" si="9"/>
        <v>#REF!</v>
      </c>
      <c r="K131" s="157"/>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48"/>
      <c r="EK131" s="48"/>
      <c r="EL131" s="48"/>
      <c r="EM131" s="48"/>
      <c r="EN131" s="48"/>
      <c r="EO131" s="48"/>
      <c r="EP131" s="48"/>
      <c r="EQ131" s="48"/>
      <c r="ER131" s="48"/>
      <c r="ES131" s="48"/>
      <c r="ET131" s="48"/>
      <c r="EU131" s="48"/>
      <c r="EV131" s="48"/>
      <c r="EW131" s="48"/>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48"/>
      <c r="HC131" s="48"/>
      <c r="HD131" s="48"/>
      <c r="HE131" s="48"/>
      <c r="HF131" s="48"/>
      <c r="HG131" s="48"/>
      <c r="HH131" s="48"/>
      <c r="HI131" s="48"/>
    </row>
    <row r="132" spans="1:217" s="219" customFormat="1" ht="36" hidden="1" outlineLevel="2">
      <c r="A132" s="203">
        <v>12</v>
      </c>
      <c r="B132" s="62" t="s">
        <v>287</v>
      </c>
      <c r="C132" s="58" t="s">
        <v>276</v>
      </c>
      <c r="D132" s="74" t="s">
        <v>126</v>
      </c>
      <c r="E132" s="227">
        <v>20</v>
      </c>
      <c r="F132" s="227"/>
      <c r="G132" s="227"/>
      <c r="H132" s="223">
        <f t="shared" si="7"/>
        <v>20</v>
      </c>
      <c r="I132" s="223" t="e">
        <f>'4、综合单价分析表'!#REF!</f>
        <v>#REF!</v>
      </c>
      <c r="J132" s="223" t="e">
        <f t="shared" si="9"/>
        <v>#REF!</v>
      </c>
      <c r="K132" s="157"/>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48"/>
      <c r="EK132" s="48"/>
      <c r="EL132" s="48"/>
      <c r="EM132" s="48"/>
      <c r="EN132" s="48"/>
      <c r="EO132" s="48"/>
      <c r="EP132" s="48"/>
      <c r="EQ132" s="48"/>
      <c r="ER132" s="48"/>
      <c r="ES132" s="48"/>
      <c r="ET132" s="48"/>
      <c r="EU132" s="48"/>
      <c r="EV132" s="48"/>
      <c r="EW132" s="48"/>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48"/>
      <c r="HC132" s="48"/>
      <c r="HD132" s="48"/>
      <c r="HE132" s="48"/>
      <c r="HF132" s="48"/>
      <c r="HG132" s="48"/>
      <c r="HH132" s="48"/>
      <c r="HI132" s="48"/>
    </row>
    <row r="133" spans="1:217" s="219" customFormat="1" ht="36" hidden="1" outlineLevel="2">
      <c r="A133" s="203">
        <v>13</v>
      </c>
      <c r="B133" s="62" t="s">
        <v>288</v>
      </c>
      <c r="C133" s="58" t="s">
        <v>276</v>
      </c>
      <c r="D133" s="74" t="s">
        <v>126</v>
      </c>
      <c r="E133" s="227">
        <v>20</v>
      </c>
      <c r="F133" s="227"/>
      <c r="G133" s="227">
        <v>82</v>
      </c>
      <c r="H133" s="223">
        <f t="shared" si="7"/>
        <v>102</v>
      </c>
      <c r="I133" s="223" t="e">
        <f>'4、综合单价分析表'!#REF!</f>
        <v>#REF!</v>
      </c>
      <c r="J133" s="223" t="e">
        <f t="shared" si="9"/>
        <v>#REF!</v>
      </c>
      <c r="K133" s="157"/>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48"/>
      <c r="EK133" s="48"/>
      <c r="EL133" s="48"/>
      <c r="EM133" s="48"/>
      <c r="EN133" s="48"/>
      <c r="EO133" s="48"/>
      <c r="EP133" s="48"/>
      <c r="EQ133" s="48"/>
      <c r="ER133" s="48"/>
      <c r="ES133" s="48"/>
      <c r="ET133" s="48"/>
      <c r="EU133" s="48"/>
      <c r="EV133" s="48"/>
      <c r="EW133" s="48"/>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48"/>
      <c r="HC133" s="48"/>
      <c r="HD133" s="48"/>
      <c r="HE133" s="48"/>
      <c r="HF133" s="48"/>
      <c r="HG133" s="48"/>
      <c r="HH133" s="48"/>
      <c r="HI133" s="48"/>
    </row>
    <row r="134" spans="1:217" s="219" customFormat="1" ht="36" hidden="1" outlineLevel="2">
      <c r="A134" s="203">
        <v>14</v>
      </c>
      <c r="B134" s="62" t="s">
        <v>289</v>
      </c>
      <c r="C134" s="58" t="s">
        <v>276</v>
      </c>
      <c r="D134" s="74" t="s">
        <v>126</v>
      </c>
      <c r="E134" s="227"/>
      <c r="F134" s="227"/>
      <c r="G134" s="227">
        <v>72</v>
      </c>
      <c r="H134" s="223">
        <f t="shared" si="7"/>
        <v>72</v>
      </c>
      <c r="I134" s="223" t="e">
        <f>'4、综合单价分析表'!#REF!</f>
        <v>#REF!</v>
      </c>
      <c r="J134" s="223" t="e">
        <f t="shared" si="9"/>
        <v>#REF!</v>
      </c>
      <c r="K134" s="157"/>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48"/>
      <c r="EK134" s="48"/>
      <c r="EL134" s="48"/>
      <c r="EM134" s="48"/>
      <c r="EN134" s="48"/>
      <c r="EO134" s="48"/>
      <c r="EP134" s="48"/>
      <c r="EQ134" s="48"/>
      <c r="ER134" s="48"/>
      <c r="ES134" s="48"/>
      <c r="ET134" s="48"/>
      <c r="EU134" s="48"/>
      <c r="EV134" s="48"/>
      <c r="EW134" s="48"/>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48"/>
      <c r="HC134" s="48"/>
      <c r="HD134" s="48"/>
      <c r="HE134" s="48"/>
      <c r="HF134" s="48"/>
      <c r="HG134" s="48"/>
      <c r="HH134" s="48"/>
      <c r="HI134" s="48"/>
    </row>
    <row r="135" spans="1:217" s="219" customFormat="1" ht="36" hidden="1" outlineLevel="2">
      <c r="A135" s="203">
        <v>15</v>
      </c>
      <c r="B135" s="62" t="s">
        <v>290</v>
      </c>
      <c r="C135" s="58" t="s">
        <v>276</v>
      </c>
      <c r="D135" s="74" t="s">
        <v>126</v>
      </c>
      <c r="E135" s="227"/>
      <c r="F135" s="227"/>
      <c r="G135" s="227">
        <v>2150</v>
      </c>
      <c r="H135" s="223">
        <f t="shared" si="7"/>
        <v>2150</v>
      </c>
      <c r="I135" s="223" t="e">
        <f>'4、综合单价分析表'!#REF!</f>
        <v>#REF!</v>
      </c>
      <c r="J135" s="223" t="e">
        <f t="shared" si="9"/>
        <v>#REF!</v>
      </c>
      <c r="K135" s="157"/>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48"/>
      <c r="EK135" s="48"/>
      <c r="EL135" s="48"/>
      <c r="EM135" s="48"/>
      <c r="EN135" s="48"/>
      <c r="EO135" s="48"/>
      <c r="EP135" s="48"/>
      <c r="EQ135" s="48"/>
      <c r="ER135" s="48"/>
      <c r="ES135" s="48"/>
      <c r="ET135" s="48"/>
      <c r="EU135" s="48"/>
      <c r="EV135" s="48"/>
      <c r="EW135" s="48"/>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48"/>
      <c r="HC135" s="48"/>
      <c r="HD135" s="48"/>
      <c r="HE135" s="48"/>
      <c r="HF135" s="48"/>
      <c r="HG135" s="48"/>
      <c r="HH135" s="48"/>
      <c r="HI135" s="48"/>
    </row>
    <row r="136" spans="1:217" s="219" customFormat="1" ht="36" hidden="1" outlineLevel="2">
      <c r="A136" s="203">
        <v>16</v>
      </c>
      <c r="B136" s="62" t="s">
        <v>291</v>
      </c>
      <c r="C136" s="58" t="s">
        <v>276</v>
      </c>
      <c r="D136" s="74" t="s">
        <v>126</v>
      </c>
      <c r="E136" s="227"/>
      <c r="F136" s="227"/>
      <c r="G136" s="227">
        <v>10</v>
      </c>
      <c r="H136" s="223">
        <f t="shared" si="7"/>
        <v>10</v>
      </c>
      <c r="I136" s="223" t="e">
        <f>'4、综合单价分析表'!#REF!</f>
        <v>#REF!</v>
      </c>
      <c r="J136" s="223" t="e">
        <f t="shared" si="9"/>
        <v>#REF!</v>
      </c>
      <c r="K136" s="157"/>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48"/>
      <c r="EK136" s="48"/>
      <c r="EL136" s="48"/>
      <c r="EM136" s="48"/>
      <c r="EN136" s="48"/>
      <c r="EO136" s="48"/>
      <c r="EP136" s="48"/>
      <c r="EQ136" s="48"/>
      <c r="ER136" s="48"/>
      <c r="ES136" s="48"/>
      <c r="ET136" s="48"/>
      <c r="EU136" s="48"/>
      <c r="EV136" s="48"/>
      <c r="EW136" s="48"/>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48"/>
      <c r="HC136" s="48"/>
      <c r="HD136" s="48"/>
      <c r="HE136" s="48"/>
      <c r="HF136" s="48"/>
      <c r="HG136" s="48"/>
      <c r="HH136" s="48"/>
      <c r="HI136" s="48"/>
    </row>
    <row r="137" spans="1:217" s="219" customFormat="1" ht="36" hidden="1" outlineLevel="2">
      <c r="A137" s="203">
        <v>17</v>
      </c>
      <c r="B137" s="62" t="s">
        <v>292</v>
      </c>
      <c r="C137" s="58" t="s">
        <v>276</v>
      </c>
      <c r="D137" s="74" t="s">
        <v>126</v>
      </c>
      <c r="E137" s="227">
        <v>160</v>
      </c>
      <c r="F137" s="227">
        <v>80</v>
      </c>
      <c r="G137" s="227"/>
      <c r="H137" s="223">
        <f t="shared" si="7"/>
        <v>240</v>
      </c>
      <c r="I137" s="223" t="e">
        <f>'4、综合单价分析表'!#REF!</f>
        <v>#REF!</v>
      </c>
      <c r="J137" s="223" t="e">
        <f t="shared" si="9"/>
        <v>#REF!</v>
      </c>
      <c r="K137" s="157"/>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48"/>
      <c r="EK137" s="48"/>
      <c r="EL137" s="48"/>
      <c r="EM137" s="48"/>
      <c r="EN137" s="48"/>
      <c r="EO137" s="48"/>
      <c r="EP137" s="48"/>
      <c r="EQ137" s="48"/>
      <c r="ER137" s="48"/>
      <c r="ES137" s="48"/>
      <c r="ET137" s="48"/>
      <c r="EU137" s="48"/>
      <c r="EV137" s="48"/>
      <c r="EW137" s="48"/>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48"/>
      <c r="HC137" s="48"/>
      <c r="HD137" s="48"/>
      <c r="HE137" s="48"/>
      <c r="HF137" s="48"/>
      <c r="HG137" s="48"/>
      <c r="HH137" s="48"/>
      <c r="HI137" s="48"/>
    </row>
    <row r="138" spans="1:217" s="219" customFormat="1" ht="36" hidden="1" outlineLevel="2">
      <c r="A138" s="203">
        <v>18</v>
      </c>
      <c r="B138" s="62" t="s">
        <v>293</v>
      </c>
      <c r="C138" s="58" t="s">
        <v>276</v>
      </c>
      <c r="D138" s="74" t="s">
        <v>126</v>
      </c>
      <c r="E138" s="227"/>
      <c r="F138" s="227">
        <v>20</v>
      </c>
      <c r="G138" s="227">
        <v>74</v>
      </c>
      <c r="H138" s="223">
        <f t="shared" si="7"/>
        <v>94</v>
      </c>
      <c r="I138" s="223" t="e">
        <f>'4、综合单价分析表'!#REF!</f>
        <v>#REF!</v>
      </c>
      <c r="J138" s="223" t="e">
        <f t="shared" si="9"/>
        <v>#REF!</v>
      </c>
      <c r="K138" s="157"/>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48"/>
      <c r="EK138" s="48"/>
      <c r="EL138" s="48"/>
      <c r="EM138" s="48"/>
      <c r="EN138" s="48"/>
      <c r="EO138" s="48"/>
      <c r="EP138" s="48"/>
      <c r="EQ138" s="48"/>
      <c r="ER138" s="48"/>
      <c r="ES138" s="48"/>
      <c r="ET138" s="48"/>
      <c r="EU138" s="48"/>
      <c r="EV138" s="48"/>
      <c r="EW138" s="48"/>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48"/>
      <c r="HC138" s="48"/>
      <c r="HD138" s="48"/>
      <c r="HE138" s="48"/>
      <c r="HF138" s="48"/>
      <c r="HG138" s="48"/>
      <c r="HH138" s="48"/>
      <c r="HI138" s="48"/>
    </row>
    <row r="139" spans="1:217" s="219" customFormat="1" ht="36" hidden="1" outlineLevel="2">
      <c r="A139" s="203">
        <v>19</v>
      </c>
      <c r="B139" s="62" t="s">
        <v>294</v>
      </c>
      <c r="C139" s="58" t="s">
        <v>276</v>
      </c>
      <c r="D139" s="74" t="s">
        <v>126</v>
      </c>
      <c r="E139" s="227">
        <v>1240</v>
      </c>
      <c r="F139" s="227">
        <v>720</v>
      </c>
      <c r="G139" s="227">
        <v>1160</v>
      </c>
      <c r="H139" s="223">
        <f t="shared" si="7"/>
        <v>3120</v>
      </c>
      <c r="I139" s="223" t="e">
        <f>'4、综合单价分析表'!#REF!</f>
        <v>#REF!</v>
      </c>
      <c r="J139" s="223" t="e">
        <f t="shared" si="9"/>
        <v>#REF!</v>
      </c>
      <c r="K139" s="157"/>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48"/>
      <c r="EK139" s="48"/>
      <c r="EL139" s="48"/>
      <c r="EM139" s="48"/>
      <c r="EN139" s="48"/>
      <c r="EO139" s="48"/>
      <c r="EP139" s="48"/>
      <c r="EQ139" s="48"/>
      <c r="ER139" s="48"/>
      <c r="ES139" s="48"/>
      <c r="ET139" s="48"/>
      <c r="EU139" s="48"/>
      <c r="EV139" s="48"/>
      <c r="EW139" s="48"/>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48"/>
      <c r="HC139" s="48"/>
      <c r="HD139" s="48"/>
      <c r="HE139" s="48"/>
      <c r="HF139" s="48"/>
      <c r="HG139" s="48"/>
      <c r="HH139" s="48"/>
      <c r="HI139" s="48"/>
    </row>
    <row r="140" spans="1:217" s="219" customFormat="1" ht="36" hidden="1" outlineLevel="2">
      <c r="A140" s="203">
        <v>20</v>
      </c>
      <c r="B140" s="62" t="s">
        <v>295</v>
      </c>
      <c r="C140" s="58" t="s">
        <v>276</v>
      </c>
      <c r="D140" s="74" t="s">
        <v>126</v>
      </c>
      <c r="E140" s="227"/>
      <c r="F140" s="227"/>
      <c r="G140" s="227">
        <v>10</v>
      </c>
      <c r="H140" s="223">
        <f t="shared" si="7"/>
        <v>10</v>
      </c>
      <c r="I140" s="223" t="e">
        <f>'4、综合单价分析表'!#REF!</f>
        <v>#REF!</v>
      </c>
      <c r="J140" s="223" t="e">
        <f t="shared" si="9"/>
        <v>#REF!</v>
      </c>
      <c r="K140" s="157"/>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48"/>
      <c r="EK140" s="48"/>
      <c r="EL140" s="48"/>
      <c r="EM140" s="48"/>
      <c r="EN140" s="48"/>
      <c r="EO140" s="48"/>
      <c r="EP140" s="48"/>
      <c r="EQ140" s="48"/>
      <c r="ER140" s="48"/>
      <c r="ES140" s="48"/>
      <c r="ET140" s="48"/>
      <c r="EU140" s="48"/>
      <c r="EV140" s="48"/>
      <c r="EW140" s="48"/>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48"/>
      <c r="HC140" s="48"/>
      <c r="HD140" s="48"/>
      <c r="HE140" s="48"/>
      <c r="HF140" s="48"/>
      <c r="HG140" s="48"/>
      <c r="HH140" s="48"/>
      <c r="HI140" s="48"/>
    </row>
    <row r="141" spans="1:217" s="219" customFormat="1" ht="36" hidden="1" outlineLevel="2">
      <c r="A141" s="203">
        <v>21</v>
      </c>
      <c r="B141" s="62" t="s">
        <v>296</v>
      </c>
      <c r="C141" s="58" t="s">
        <v>276</v>
      </c>
      <c r="D141" s="74" t="s">
        <v>126</v>
      </c>
      <c r="E141" s="227">
        <v>5080</v>
      </c>
      <c r="F141" s="227">
        <v>3080</v>
      </c>
      <c r="G141" s="227"/>
      <c r="H141" s="223">
        <f t="shared" si="7"/>
        <v>8160</v>
      </c>
      <c r="I141" s="223" t="e">
        <f>'4、综合单价分析表'!#REF!</f>
        <v>#REF!</v>
      </c>
      <c r="J141" s="223" t="e">
        <f t="shared" si="9"/>
        <v>#REF!</v>
      </c>
      <c r="K141" s="157"/>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48"/>
      <c r="EK141" s="48"/>
      <c r="EL141" s="48"/>
      <c r="EM141" s="48"/>
      <c r="EN141" s="48"/>
      <c r="EO141" s="48"/>
      <c r="EP141" s="48"/>
      <c r="EQ141" s="48"/>
      <c r="ER141" s="48"/>
      <c r="ES141" s="48"/>
      <c r="ET141" s="48"/>
      <c r="EU141" s="48"/>
      <c r="EV141" s="48"/>
      <c r="EW141" s="48"/>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48"/>
      <c r="HC141" s="48"/>
      <c r="HD141" s="48"/>
      <c r="HE141" s="48"/>
      <c r="HF141" s="48"/>
      <c r="HG141" s="48"/>
      <c r="HH141" s="48"/>
      <c r="HI141" s="48"/>
    </row>
    <row r="142" spans="1:217" s="219" customFormat="1" ht="36" hidden="1" outlineLevel="2">
      <c r="A142" s="203">
        <v>22</v>
      </c>
      <c r="B142" s="62" t="s">
        <v>297</v>
      </c>
      <c r="C142" s="58" t="s">
        <v>276</v>
      </c>
      <c r="D142" s="74" t="s">
        <v>126</v>
      </c>
      <c r="E142" s="227"/>
      <c r="F142" s="227"/>
      <c r="G142" s="227">
        <v>10</v>
      </c>
      <c r="H142" s="223">
        <f t="shared" si="7"/>
        <v>10</v>
      </c>
      <c r="I142" s="223" t="e">
        <f>'4、综合单价分析表'!#REF!</f>
        <v>#REF!</v>
      </c>
      <c r="J142" s="223" t="e">
        <f t="shared" si="9"/>
        <v>#REF!</v>
      </c>
      <c r="K142" s="157"/>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48"/>
      <c r="EK142" s="48"/>
      <c r="EL142" s="48"/>
      <c r="EM142" s="48"/>
      <c r="EN142" s="48"/>
      <c r="EO142" s="48"/>
      <c r="EP142" s="48"/>
      <c r="EQ142" s="48"/>
      <c r="ER142" s="48"/>
      <c r="ES142" s="48"/>
      <c r="ET142" s="48"/>
      <c r="EU142" s="48"/>
      <c r="EV142" s="48"/>
      <c r="EW142" s="48"/>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48"/>
      <c r="HC142" s="48"/>
      <c r="HD142" s="48"/>
      <c r="HE142" s="48"/>
      <c r="HF142" s="48"/>
      <c r="HG142" s="48"/>
      <c r="HH142" s="48"/>
      <c r="HI142" s="48"/>
    </row>
    <row r="143" spans="1:217" s="219" customFormat="1" ht="36" hidden="1" outlineLevel="2">
      <c r="A143" s="203">
        <v>23</v>
      </c>
      <c r="B143" s="62" t="s">
        <v>298</v>
      </c>
      <c r="C143" s="58" t="s">
        <v>276</v>
      </c>
      <c r="D143" s="74" t="s">
        <v>126</v>
      </c>
      <c r="E143" s="227"/>
      <c r="F143" s="227"/>
      <c r="G143" s="227">
        <v>4000</v>
      </c>
      <c r="H143" s="223">
        <f t="shared" si="7"/>
        <v>4000</v>
      </c>
      <c r="I143" s="223" t="e">
        <f>'4、综合单价分析表'!#REF!</f>
        <v>#REF!</v>
      </c>
      <c r="J143" s="223" t="e">
        <f t="shared" si="9"/>
        <v>#REF!</v>
      </c>
      <c r="K143" s="157"/>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48"/>
      <c r="EK143" s="48"/>
      <c r="EL143" s="48"/>
      <c r="EM143" s="48"/>
      <c r="EN143" s="48"/>
      <c r="EO143" s="48"/>
      <c r="EP143" s="48"/>
      <c r="EQ143" s="48"/>
      <c r="ER143" s="48"/>
      <c r="ES143" s="48"/>
      <c r="ET143" s="48"/>
      <c r="EU143" s="48"/>
      <c r="EV143" s="48"/>
      <c r="EW143" s="48"/>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48"/>
      <c r="HC143" s="48"/>
      <c r="HD143" s="48"/>
      <c r="HE143" s="48"/>
      <c r="HF143" s="48"/>
      <c r="HG143" s="48"/>
      <c r="HH143" s="48"/>
      <c r="HI143" s="48"/>
    </row>
    <row r="144" spans="1:217" s="219" customFormat="1" ht="60" hidden="1" outlineLevel="2">
      <c r="A144" s="203">
        <v>24</v>
      </c>
      <c r="B144" s="62" t="s">
        <v>299</v>
      </c>
      <c r="C144" s="52" t="s">
        <v>300</v>
      </c>
      <c r="D144" s="74" t="s">
        <v>126</v>
      </c>
      <c r="E144" s="227"/>
      <c r="F144" s="227"/>
      <c r="G144" s="227">
        <v>10</v>
      </c>
      <c r="H144" s="223">
        <f t="shared" si="7"/>
        <v>10</v>
      </c>
      <c r="I144" s="223" t="e">
        <f>'4、综合单价分析表'!#REF!</f>
        <v>#REF!</v>
      </c>
      <c r="J144" s="223" t="e">
        <f t="shared" si="9"/>
        <v>#REF!</v>
      </c>
      <c r="K144" s="157"/>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48"/>
      <c r="EK144" s="48"/>
      <c r="EL144" s="48"/>
      <c r="EM144" s="48"/>
      <c r="EN144" s="48"/>
      <c r="EO144" s="48"/>
      <c r="EP144" s="48"/>
      <c r="EQ144" s="48"/>
      <c r="ER144" s="48"/>
      <c r="ES144" s="48"/>
      <c r="ET144" s="48"/>
      <c r="EU144" s="48"/>
      <c r="EV144" s="48"/>
      <c r="EW144" s="48"/>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48"/>
      <c r="HC144" s="48"/>
      <c r="HD144" s="48"/>
      <c r="HE144" s="48"/>
      <c r="HF144" s="48"/>
      <c r="HG144" s="48"/>
      <c r="HH144" s="48"/>
      <c r="HI144" s="48"/>
    </row>
    <row r="145" spans="1:217" s="219" customFormat="1" ht="60" hidden="1" outlineLevel="2">
      <c r="A145" s="203">
        <v>25</v>
      </c>
      <c r="B145" s="62" t="s">
        <v>301</v>
      </c>
      <c r="C145" s="52" t="s">
        <v>300</v>
      </c>
      <c r="D145" s="74" t="s">
        <v>126</v>
      </c>
      <c r="E145" s="227">
        <v>420</v>
      </c>
      <c r="F145" s="227"/>
      <c r="G145" s="227"/>
      <c r="H145" s="223">
        <f t="shared" si="7"/>
        <v>420</v>
      </c>
      <c r="I145" s="223" t="e">
        <f>'4、综合单价分析表'!#REF!</f>
        <v>#REF!</v>
      </c>
      <c r="J145" s="223" t="e">
        <f t="shared" si="9"/>
        <v>#REF!</v>
      </c>
      <c r="K145" s="157"/>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48"/>
      <c r="EK145" s="48"/>
      <c r="EL145" s="48"/>
      <c r="EM145" s="48"/>
      <c r="EN145" s="48"/>
      <c r="EO145" s="48"/>
      <c r="EP145" s="48"/>
      <c r="EQ145" s="48"/>
      <c r="ER145" s="48"/>
      <c r="ES145" s="48"/>
      <c r="ET145" s="48"/>
      <c r="EU145" s="48"/>
      <c r="EV145" s="48"/>
      <c r="EW145" s="48"/>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48"/>
      <c r="HC145" s="48"/>
      <c r="HD145" s="48"/>
      <c r="HE145" s="48"/>
      <c r="HF145" s="48"/>
      <c r="HG145" s="48"/>
      <c r="HH145" s="48"/>
      <c r="HI145" s="48"/>
    </row>
    <row r="146" spans="1:217" s="219" customFormat="1" ht="60" hidden="1" outlineLevel="2">
      <c r="A146" s="203">
        <v>26</v>
      </c>
      <c r="B146" s="62" t="s">
        <v>302</v>
      </c>
      <c r="C146" s="52" t="s">
        <v>300</v>
      </c>
      <c r="D146" s="74" t="s">
        <v>126</v>
      </c>
      <c r="E146" s="227"/>
      <c r="F146" s="227">
        <v>140</v>
      </c>
      <c r="G146" s="227"/>
      <c r="H146" s="223">
        <f t="shared" si="7"/>
        <v>140</v>
      </c>
      <c r="I146" s="223" t="e">
        <f>'4、综合单价分析表'!#REF!</f>
        <v>#REF!</v>
      </c>
      <c r="J146" s="223" t="e">
        <f t="shared" si="9"/>
        <v>#REF!</v>
      </c>
      <c r="K146" s="157"/>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48"/>
      <c r="EK146" s="48"/>
      <c r="EL146" s="48"/>
      <c r="EM146" s="48"/>
      <c r="EN146" s="48"/>
      <c r="EO146" s="48"/>
      <c r="EP146" s="48"/>
      <c r="EQ146" s="48"/>
      <c r="ER146" s="48"/>
      <c r="ES146" s="48"/>
      <c r="ET146" s="48"/>
      <c r="EU146" s="48"/>
      <c r="EV146" s="48"/>
      <c r="EW146" s="48"/>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48"/>
      <c r="HC146" s="48"/>
      <c r="HD146" s="48"/>
      <c r="HE146" s="48"/>
      <c r="HF146" s="48"/>
      <c r="HG146" s="48"/>
      <c r="HH146" s="48"/>
      <c r="HI146" s="48"/>
    </row>
    <row r="147" spans="1:217" s="219" customFormat="1" ht="60" hidden="1" outlineLevel="2">
      <c r="A147" s="203">
        <v>27</v>
      </c>
      <c r="B147" s="62" t="s">
        <v>303</v>
      </c>
      <c r="C147" s="52" t="s">
        <v>300</v>
      </c>
      <c r="D147" s="74" t="s">
        <v>126</v>
      </c>
      <c r="E147" s="227"/>
      <c r="F147" s="227">
        <v>50</v>
      </c>
      <c r="G147" s="227"/>
      <c r="H147" s="223">
        <f t="shared" si="7"/>
        <v>50</v>
      </c>
      <c r="I147" s="223" t="e">
        <f>'4、综合单价分析表'!#REF!</f>
        <v>#REF!</v>
      </c>
      <c r="J147" s="223" t="e">
        <f t="shared" si="9"/>
        <v>#REF!</v>
      </c>
      <c r="K147" s="157"/>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48"/>
      <c r="EK147" s="48"/>
      <c r="EL147" s="48"/>
      <c r="EM147" s="48"/>
      <c r="EN147" s="48"/>
      <c r="EO147" s="48"/>
      <c r="EP147" s="48"/>
      <c r="EQ147" s="48"/>
      <c r="ER147" s="48"/>
      <c r="ES147" s="48"/>
      <c r="ET147" s="48"/>
      <c r="EU147" s="48"/>
      <c r="EV147" s="48"/>
      <c r="EW147" s="48"/>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48"/>
      <c r="HC147" s="48"/>
      <c r="HD147" s="48"/>
      <c r="HE147" s="48"/>
      <c r="HF147" s="48"/>
      <c r="HG147" s="48"/>
      <c r="HH147" s="48"/>
      <c r="HI147" s="48"/>
    </row>
    <row r="148" spans="1:217" s="219" customFormat="1" ht="36" hidden="1" outlineLevel="2">
      <c r="A148" s="203">
        <v>28</v>
      </c>
      <c r="B148" s="62" t="s">
        <v>304</v>
      </c>
      <c r="C148" s="52" t="s">
        <v>305</v>
      </c>
      <c r="D148" s="74" t="s">
        <v>120</v>
      </c>
      <c r="E148" s="227">
        <v>5</v>
      </c>
      <c r="F148" s="227">
        <v>5</v>
      </c>
      <c r="G148" s="227">
        <v>5</v>
      </c>
      <c r="H148" s="223">
        <f t="shared" si="7"/>
        <v>15</v>
      </c>
      <c r="I148" s="223" t="e">
        <f>'4、综合单价分析表'!#REF!</f>
        <v>#REF!</v>
      </c>
      <c r="J148" s="223" t="e">
        <f t="shared" si="9"/>
        <v>#REF!</v>
      </c>
      <c r="K148" s="157"/>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48"/>
      <c r="EK148" s="48"/>
      <c r="EL148" s="48"/>
      <c r="EM148" s="48"/>
      <c r="EN148" s="48"/>
      <c r="EO148" s="48"/>
      <c r="EP148" s="48"/>
      <c r="EQ148" s="48"/>
      <c r="ER148" s="48"/>
      <c r="ES148" s="48"/>
      <c r="ET148" s="48"/>
      <c r="EU148" s="48"/>
      <c r="EV148" s="48"/>
      <c r="EW148" s="48"/>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48"/>
      <c r="HC148" s="48"/>
      <c r="HD148" s="48"/>
      <c r="HE148" s="48"/>
      <c r="HF148" s="48"/>
      <c r="HG148" s="48"/>
      <c r="HH148" s="48"/>
      <c r="HI148" s="48"/>
    </row>
    <row r="149" spans="1:217" s="219" customFormat="1" ht="36" hidden="1" outlineLevel="2">
      <c r="A149" s="203">
        <v>29</v>
      </c>
      <c r="B149" s="62" t="s">
        <v>306</v>
      </c>
      <c r="C149" s="52" t="s">
        <v>305</v>
      </c>
      <c r="D149" s="74" t="s">
        <v>120</v>
      </c>
      <c r="E149" s="227">
        <v>5</v>
      </c>
      <c r="F149" s="227">
        <v>5</v>
      </c>
      <c r="G149" s="227">
        <v>5</v>
      </c>
      <c r="H149" s="223">
        <f t="shared" si="7"/>
        <v>15</v>
      </c>
      <c r="I149" s="223" t="e">
        <f>'4、综合单价分析表'!#REF!</f>
        <v>#REF!</v>
      </c>
      <c r="J149" s="223" t="e">
        <f t="shared" si="9"/>
        <v>#REF!</v>
      </c>
      <c r="K149" s="157"/>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48"/>
      <c r="EK149" s="48"/>
      <c r="EL149" s="48"/>
      <c r="EM149" s="48"/>
      <c r="EN149" s="48"/>
      <c r="EO149" s="48"/>
      <c r="EP149" s="48"/>
      <c r="EQ149" s="48"/>
      <c r="ER149" s="48"/>
      <c r="ES149" s="48"/>
      <c r="ET149" s="48"/>
      <c r="EU149" s="48"/>
      <c r="EV149" s="48"/>
      <c r="EW149" s="48"/>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48"/>
      <c r="HC149" s="48"/>
      <c r="HD149" s="48"/>
      <c r="HE149" s="48"/>
      <c r="HF149" s="48"/>
      <c r="HG149" s="48"/>
      <c r="HH149" s="48"/>
      <c r="HI149" s="48"/>
    </row>
    <row r="150" spans="1:217" s="219" customFormat="1" ht="36" hidden="1" outlineLevel="2">
      <c r="A150" s="203">
        <v>30</v>
      </c>
      <c r="B150" s="62" t="s">
        <v>307</v>
      </c>
      <c r="C150" s="52" t="s">
        <v>305</v>
      </c>
      <c r="D150" s="74" t="s">
        <v>120</v>
      </c>
      <c r="E150" s="227">
        <v>5</v>
      </c>
      <c r="F150" s="227">
        <v>5</v>
      </c>
      <c r="G150" s="227">
        <v>5</v>
      </c>
      <c r="H150" s="223">
        <f t="shared" si="7"/>
        <v>15</v>
      </c>
      <c r="I150" s="223" t="e">
        <f>'4、综合单价分析表'!#REF!</f>
        <v>#REF!</v>
      </c>
      <c r="J150" s="223" t="e">
        <f t="shared" si="9"/>
        <v>#REF!</v>
      </c>
      <c r="K150" s="157"/>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48"/>
      <c r="EK150" s="48"/>
      <c r="EL150" s="48"/>
      <c r="EM150" s="48"/>
      <c r="EN150" s="48"/>
      <c r="EO150" s="48"/>
      <c r="EP150" s="48"/>
      <c r="EQ150" s="48"/>
      <c r="ER150" s="48"/>
      <c r="ES150" s="48"/>
      <c r="ET150" s="48"/>
      <c r="EU150" s="48"/>
      <c r="EV150" s="48"/>
      <c r="EW150" s="48"/>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48"/>
      <c r="HC150" s="48"/>
      <c r="HD150" s="48"/>
      <c r="HE150" s="48"/>
      <c r="HF150" s="48"/>
      <c r="HG150" s="48"/>
      <c r="HH150" s="48"/>
      <c r="HI150" s="48"/>
    </row>
    <row r="151" spans="1:217" s="219" customFormat="1" ht="36" hidden="1" outlineLevel="2">
      <c r="A151" s="203">
        <v>31</v>
      </c>
      <c r="B151" s="62" t="s">
        <v>308</v>
      </c>
      <c r="C151" s="52" t="s">
        <v>305</v>
      </c>
      <c r="D151" s="74" t="s">
        <v>120</v>
      </c>
      <c r="E151" s="227">
        <v>5</v>
      </c>
      <c r="F151" s="227">
        <v>5</v>
      </c>
      <c r="G151" s="227">
        <v>5</v>
      </c>
      <c r="H151" s="223">
        <f t="shared" si="7"/>
        <v>15</v>
      </c>
      <c r="I151" s="223" t="e">
        <f>'4、综合单价分析表'!#REF!</f>
        <v>#REF!</v>
      </c>
      <c r="J151" s="223" t="e">
        <f t="shared" si="9"/>
        <v>#REF!</v>
      </c>
      <c r="K151" s="157"/>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48"/>
      <c r="EK151" s="48"/>
      <c r="EL151" s="48"/>
      <c r="EM151" s="48"/>
      <c r="EN151" s="48"/>
      <c r="EO151" s="48"/>
      <c r="EP151" s="48"/>
      <c r="EQ151" s="48"/>
      <c r="ER151" s="48"/>
      <c r="ES151" s="48"/>
      <c r="ET151" s="48"/>
      <c r="EU151" s="48"/>
      <c r="EV151" s="48"/>
      <c r="EW151" s="48"/>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48"/>
      <c r="HC151" s="48"/>
      <c r="HD151" s="48"/>
      <c r="HE151" s="48"/>
      <c r="HF151" s="48"/>
      <c r="HG151" s="48"/>
      <c r="HH151" s="48"/>
      <c r="HI151" s="48"/>
    </row>
    <row r="152" spans="1:217" s="219" customFormat="1" ht="36" hidden="1" outlineLevel="2">
      <c r="A152" s="203">
        <v>32</v>
      </c>
      <c r="B152" s="62" t="s">
        <v>309</v>
      </c>
      <c r="C152" s="52" t="s">
        <v>310</v>
      </c>
      <c r="D152" s="74" t="s">
        <v>120</v>
      </c>
      <c r="E152" s="227">
        <v>5</v>
      </c>
      <c r="F152" s="227">
        <v>5</v>
      </c>
      <c r="G152" s="227">
        <v>5</v>
      </c>
      <c r="H152" s="223">
        <f t="shared" si="7"/>
        <v>15</v>
      </c>
      <c r="I152" s="223" t="e">
        <f>'4、综合单价分析表'!#REF!</f>
        <v>#REF!</v>
      </c>
      <c r="J152" s="223" t="e">
        <f t="shared" si="9"/>
        <v>#REF!</v>
      </c>
      <c r="K152" s="157"/>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48"/>
      <c r="EK152" s="48"/>
      <c r="EL152" s="48"/>
      <c r="EM152" s="48"/>
      <c r="EN152" s="48"/>
      <c r="EO152" s="48"/>
      <c r="EP152" s="48"/>
      <c r="EQ152" s="48"/>
      <c r="ER152" s="48"/>
      <c r="ES152" s="48"/>
      <c r="ET152" s="48"/>
      <c r="EU152" s="48"/>
      <c r="EV152" s="48"/>
      <c r="EW152" s="48"/>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48"/>
      <c r="HC152" s="48"/>
      <c r="HD152" s="48"/>
      <c r="HE152" s="48"/>
      <c r="HF152" s="48"/>
      <c r="HG152" s="48"/>
      <c r="HH152" s="48"/>
      <c r="HI152" s="48"/>
    </row>
    <row r="153" spans="1:217" s="219" customFormat="1" ht="36" hidden="1" outlineLevel="2">
      <c r="A153" s="203">
        <v>33</v>
      </c>
      <c r="B153" s="62" t="s">
        <v>311</v>
      </c>
      <c r="C153" s="52" t="s">
        <v>310</v>
      </c>
      <c r="D153" s="74" t="s">
        <v>120</v>
      </c>
      <c r="E153" s="227">
        <v>5</v>
      </c>
      <c r="F153" s="227">
        <v>5</v>
      </c>
      <c r="G153" s="227">
        <v>5</v>
      </c>
      <c r="H153" s="223">
        <f t="shared" si="7"/>
        <v>15</v>
      </c>
      <c r="I153" s="223" t="e">
        <f>'4、综合单价分析表'!#REF!</f>
        <v>#REF!</v>
      </c>
      <c r="J153" s="223" t="e">
        <f t="shared" si="9"/>
        <v>#REF!</v>
      </c>
      <c r="K153" s="157"/>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48"/>
      <c r="EK153" s="48"/>
      <c r="EL153" s="48"/>
      <c r="EM153" s="48"/>
      <c r="EN153" s="48"/>
      <c r="EO153" s="48"/>
      <c r="EP153" s="48"/>
      <c r="EQ153" s="48"/>
      <c r="ER153" s="48"/>
      <c r="ES153" s="48"/>
      <c r="ET153" s="48"/>
      <c r="EU153" s="48"/>
      <c r="EV153" s="48"/>
      <c r="EW153" s="48"/>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48"/>
      <c r="HC153" s="48"/>
      <c r="HD153" s="48"/>
      <c r="HE153" s="48"/>
      <c r="HF153" s="48"/>
      <c r="HG153" s="48"/>
      <c r="HH153" s="48"/>
      <c r="HI153" s="48"/>
    </row>
    <row r="154" spans="1:217" s="219" customFormat="1" ht="36" hidden="1" outlineLevel="2">
      <c r="A154" s="203">
        <v>34</v>
      </c>
      <c r="B154" s="62" t="s">
        <v>312</v>
      </c>
      <c r="C154" s="52" t="s">
        <v>310</v>
      </c>
      <c r="D154" s="74" t="s">
        <v>120</v>
      </c>
      <c r="E154" s="227">
        <v>5</v>
      </c>
      <c r="F154" s="227">
        <v>5</v>
      </c>
      <c r="G154" s="227">
        <v>5</v>
      </c>
      <c r="H154" s="223">
        <f t="shared" si="7"/>
        <v>15</v>
      </c>
      <c r="I154" s="223" t="e">
        <f>'4、综合单价分析表'!#REF!</f>
        <v>#REF!</v>
      </c>
      <c r="J154" s="223" t="e">
        <f t="shared" si="9"/>
        <v>#REF!</v>
      </c>
      <c r="K154" s="157"/>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48"/>
      <c r="EK154" s="48"/>
      <c r="EL154" s="48"/>
      <c r="EM154" s="48"/>
      <c r="EN154" s="48"/>
      <c r="EO154" s="48"/>
      <c r="EP154" s="48"/>
      <c r="EQ154" s="48"/>
      <c r="ER154" s="48"/>
      <c r="ES154" s="48"/>
      <c r="ET154" s="48"/>
      <c r="EU154" s="48"/>
      <c r="EV154" s="48"/>
      <c r="EW154" s="48"/>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48"/>
      <c r="HC154" s="48"/>
      <c r="HD154" s="48"/>
      <c r="HE154" s="48"/>
      <c r="HF154" s="48"/>
      <c r="HG154" s="48"/>
      <c r="HH154" s="48"/>
      <c r="HI154" s="48"/>
    </row>
    <row r="155" spans="1:217" s="219" customFormat="1" ht="36" hidden="1" outlineLevel="2">
      <c r="A155" s="203">
        <v>35</v>
      </c>
      <c r="B155" s="62" t="s">
        <v>313</v>
      </c>
      <c r="C155" s="52" t="s">
        <v>310</v>
      </c>
      <c r="D155" s="74" t="s">
        <v>120</v>
      </c>
      <c r="E155" s="227">
        <v>5</v>
      </c>
      <c r="F155" s="227">
        <v>5</v>
      </c>
      <c r="G155" s="227">
        <v>5</v>
      </c>
      <c r="H155" s="223">
        <f t="shared" si="7"/>
        <v>15</v>
      </c>
      <c r="I155" s="223" t="e">
        <f>'4、综合单价分析表'!#REF!</f>
        <v>#REF!</v>
      </c>
      <c r="J155" s="223" t="e">
        <f t="shared" si="9"/>
        <v>#REF!</v>
      </c>
      <c r="K155" s="157"/>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48"/>
      <c r="EK155" s="48"/>
      <c r="EL155" s="48"/>
      <c r="EM155" s="48"/>
      <c r="EN155" s="48"/>
      <c r="EO155" s="48"/>
      <c r="EP155" s="48"/>
      <c r="EQ155" s="48"/>
      <c r="ER155" s="48"/>
      <c r="ES155" s="48"/>
      <c r="ET155" s="48"/>
      <c r="EU155" s="48"/>
      <c r="EV155" s="48"/>
      <c r="EW155" s="48"/>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48"/>
      <c r="HC155" s="48"/>
      <c r="HD155" s="48"/>
      <c r="HE155" s="48"/>
      <c r="HF155" s="48"/>
      <c r="HG155" s="48"/>
      <c r="HH155" s="48"/>
      <c r="HI155" s="48"/>
    </row>
    <row r="156" spans="1:217" s="219" customFormat="1" ht="48" hidden="1" outlineLevel="2">
      <c r="A156" s="203">
        <v>36</v>
      </c>
      <c r="B156" s="62" t="s">
        <v>314</v>
      </c>
      <c r="C156" s="62" t="s">
        <v>315</v>
      </c>
      <c r="D156" s="74" t="s">
        <v>126</v>
      </c>
      <c r="E156" s="227">
        <v>1000</v>
      </c>
      <c r="F156" s="227">
        <v>1000</v>
      </c>
      <c r="G156" s="227">
        <v>1000</v>
      </c>
      <c r="H156" s="223">
        <f t="shared" si="7"/>
        <v>3000</v>
      </c>
      <c r="I156" s="223" t="e">
        <f>'4、综合单价分析表'!#REF!</f>
        <v>#REF!</v>
      </c>
      <c r="J156" s="223" t="e">
        <f t="shared" si="9"/>
        <v>#REF!</v>
      </c>
      <c r="K156" s="157"/>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48"/>
      <c r="EK156" s="48"/>
      <c r="EL156" s="48"/>
      <c r="EM156" s="48"/>
      <c r="EN156" s="48"/>
      <c r="EO156" s="48"/>
      <c r="EP156" s="48"/>
      <c r="EQ156" s="48"/>
      <c r="ER156" s="48"/>
      <c r="ES156" s="48"/>
      <c r="ET156" s="48"/>
      <c r="EU156" s="48"/>
      <c r="EV156" s="48"/>
      <c r="EW156" s="48"/>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48"/>
      <c r="HC156" s="48"/>
      <c r="HD156" s="48"/>
      <c r="HE156" s="48"/>
      <c r="HF156" s="48"/>
      <c r="HG156" s="48"/>
      <c r="HH156" s="48"/>
      <c r="HI156" s="48"/>
    </row>
    <row r="157" spans="1:217" s="219" customFormat="1" ht="48" hidden="1" outlineLevel="2">
      <c r="A157" s="203">
        <v>37</v>
      </c>
      <c r="B157" s="62" t="s">
        <v>316</v>
      </c>
      <c r="C157" s="62" t="s">
        <v>315</v>
      </c>
      <c r="D157" s="74" t="s">
        <v>126</v>
      </c>
      <c r="E157" s="227">
        <v>1000</v>
      </c>
      <c r="F157" s="227">
        <v>1000</v>
      </c>
      <c r="G157" s="227">
        <v>1000</v>
      </c>
      <c r="H157" s="223">
        <f t="shared" si="7"/>
        <v>3000</v>
      </c>
      <c r="I157" s="223" t="e">
        <f>'4、综合单价分析表'!#REF!</f>
        <v>#REF!</v>
      </c>
      <c r="J157" s="223" t="e">
        <f t="shared" si="9"/>
        <v>#REF!</v>
      </c>
      <c r="K157" s="157"/>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48"/>
      <c r="EK157" s="48"/>
      <c r="EL157" s="48"/>
      <c r="EM157" s="48"/>
      <c r="EN157" s="48"/>
      <c r="EO157" s="48"/>
      <c r="EP157" s="48"/>
      <c r="EQ157" s="48"/>
      <c r="ER157" s="48"/>
      <c r="ES157" s="48"/>
      <c r="ET157" s="48"/>
      <c r="EU157" s="48"/>
      <c r="EV157" s="48"/>
      <c r="EW157" s="48"/>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48"/>
      <c r="HC157" s="48"/>
      <c r="HD157" s="48"/>
      <c r="HE157" s="48"/>
      <c r="HF157" s="48"/>
      <c r="HG157" s="48"/>
      <c r="HH157" s="48"/>
      <c r="HI157" s="48"/>
    </row>
    <row r="158" spans="1:217" s="219" customFormat="1" ht="48" hidden="1" outlineLevel="2">
      <c r="A158" s="203">
        <v>38</v>
      </c>
      <c r="B158" s="62" t="s">
        <v>317</v>
      </c>
      <c r="C158" s="62" t="s">
        <v>315</v>
      </c>
      <c r="D158" s="74" t="s">
        <v>126</v>
      </c>
      <c r="E158" s="227">
        <v>1000</v>
      </c>
      <c r="F158" s="227">
        <v>1000</v>
      </c>
      <c r="G158" s="227">
        <v>1000</v>
      </c>
      <c r="H158" s="223">
        <f t="shared" si="7"/>
        <v>3000</v>
      </c>
      <c r="I158" s="223" t="e">
        <f>'4、综合单价分析表'!#REF!</f>
        <v>#REF!</v>
      </c>
      <c r="J158" s="223" t="e">
        <f t="shared" si="9"/>
        <v>#REF!</v>
      </c>
      <c r="K158" s="157"/>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48"/>
      <c r="EK158" s="48"/>
      <c r="EL158" s="48"/>
      <c r="EM158" s="48"/>
      <c r="EN158" s="48"/>
      <c r="EO158" s="48"/>
      <c r="EP158" s="48"/>
      <c r="EQ158" s="48"/>
      <c r="ER158" s="48"/>
      <c r="ES158" s="48"/>
      <c r="ET158" s="48"/>
      <c r="EU158" s="48"/>
      <c r="EV158" s="48"/>
      <c r="EW158" s="48"/>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48"/>
      <c r="HC158" s="48"/>
      <c r="HD158" s="48"/>
      <c r="HE158" s="48"/>
      <c r="HF158" s="48"/>
      <c r="HG158" s="48"/>
      <c r="HH158" s="48"/>
      <c r="HI158" s="48"/>
    </row>
    <row r="159" spans="1:217" s="219" customFormat="1" ht="48" hidden="1" outlineLevel="2">
      <c r="A159" s="203">
        <v>39</v>
      </c>
      <c r="B159" s="62" t="s">
        <v>318</v>
      </c>
      <c r="C159" s="62" t="s">
        <v>315</v>
      </c>
      <c r="D159" s="74" t="s">
        <v>126</v>
      </c>
      <c r="E159" s="227">
        <v>1000</v>
      </c>
      <c r="F159" s="227">
        <v>1000</v>
      </c>
      <c r="G159" s="227">
        <v>1000</v>
      </c>
      <c r="H159" s="223">
        <f t="shared" si="7"/>
        <v>3000</v>
      </c>
      <c r="I159" s="223" t="e">
        <f>'4、综合单价分析表'!#REF!</f>
        <v>#REF!</v>
      </c>
      <c r="J159" s="223" t="e">
        <f t="shared" si="9"/>
        <v>#REF!</v>
      </c>
      <c r="K159" s="157"/>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48"/>
      <c r="EK159" s="48"/>
      <c r="EL159" s="48"/>
      <c r="EM159" s="48"/>
      <c r="EN159" s="48"/>
      <c r="EO159" s="48"/>
      <c r="EP159" s="48"/>
      <c r="EQ159" s="48"/>
      <c r="ER159" s="48"/>
      <c r="ES159" s="48"/>
      <c r="ET159" s="48"/>
      <c r="EU159" s="48"/>
      <c r="EV159" s="48"/>
      <c r="EW159" s="48"/>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48"/>
      <c r="HC159" s="48"/>
      <c r="HD159" s="48"/>
      <c r="HE159" s="48"/>
      <c r="HF159" s="48"/>
      <c r="HG159" s="48"/>
      <c r="HH159" s="48"/>
      <c r="HI159" s="48"/>
    </row>
    <row r="160" spans="1:217" s="219" customFormat="1" ht="48" hidden="1" outlineLevel="2">
      <c r="A160" s="203">
        <v>40</v>
      </c>
      <c r="B160" s="62" t="s">
        <v>319</v>
      </c>
      <c r="C160" s="62" t="s">
        <v>315</v>
      </c>
      <c r="D160" s="74" t="s">
        <v>126</v>
      </c>
      <c r="E160" s="227">
        <v>1000</v>
      </c>
      <c r="F160" s="227">
        <v>1000</v>
      </c>
      <c r="G160" s="227">
        <v>1000</v>
      </c>
      <c r="H160" s="223">
        <f t="shared" si="7"/>
        <v>3000</v>
      </c>
      <c r="I160" s="223" t="e">
        <f>'4、综合单价分析表'!#REF!</f>
        <v>#REF!</v>
      </c>
      <c r="J160" s="223" t="e">
        <f t="shared" si="9"/>
        <v>#REF!</v>
      </c>
      <c r="K160" s="157"/>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48"/>
      <c r="EK160" s="48"/>
      <c r="EL160" s="48"/>
      <c r="EM160" s="48"/>
      <c r="EN160" s="48"/>
      <c r="EO160" s="48"/>
      <c r="EP160" s="48"/>
      <c r="EQ160" s="48"/>
      <c r="ER160" s="48"/>
      <c r="ES160" s="48"/>
      <c r="ET160" s="48"/>
      <c r="EU160" s="48"/>
      <c r="EV160" s="48"/>
      <c r="EW160" s="48"/>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48"/>
      <c r="HC160" s="48"/>
      <c r="HD160" s="48"/>
      <c r="HE160" s="48"/>
      <c r="HF160" s="48"/>
      <c r="HG160" s="48"/>
      <c r="HH160" s="48"/>
      <c r="HI160" s="48"/>
    </row>
    <row r="161" spans="1:217" s="219" customFormat="1" ht="48" hidden="1" outlineLevel="2">
      <c r="A161" s="203">
        <v>41</v>
      </c>
      <c r="B161" s="62" t="s">
        <v>320</v>
      </c>
      <c r="C161" s="62" t="s">
        <v>315</v>
      </c>
      <c r="D161" s="74" t="s">
        <v>126</v>
      </c>
      <c r="E161" s="227">
        <v>1000</v>
      </c>
      <c r="F161" s="227">
        <v>1000</v>
      </c>
      <c r="G161" s="227">
        <v>1000</v>
      </c>
      <c r="H161" s="223">
        <f t="shared" si="7"/>
        <v>3000</v>
      </c>
      <c r="I161" s="223" t="e">
        <f>'4、综合单价分析表'!#REF!</f>
        <v>#REF!</v>
      </c>
      <c r="J161" s="223" t="e">
        <f t="shared" si="9"/>
        <v>#REF!</v>
      </c>
      <c r="K161" s="157"/>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48"/>
      <c r="EK161" s="48"/>
      <c r="EL161" s="48"/>
      <c r="EM161" s="48"/>
      <c r="EN161" s="48"/>
      <c r="EO161" s="48"/>
      <c r="EP161" s="48"/>
      <c r="EQ161" s="48"/>
      <c r="ER161" s="48"/>
      <c r="ES161" s="48"/>
      <c r="ET161" s="48"/>
      <c r="EU161" s="48"/>
      <c r="EV161" s="48"/>
      <c r="EW161" s="48"/>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48"/>
      <c r="HC161" s="48"/>
      <c r="HD161" s="48"/>
      <c r="HE161" s="48"/>
      <c r="HF161" s="48"/>
      <c r="HG161" s="48"/>
      <c r="HH161" s="48"/>
      <c r="HI161" s="48"/>
    </row>
    <row r="162" spans="1:217" s="219" customFormat="1" ht="48" hidden="1" outlineLevel="2">
      <c r="A162" s="203">
        <v>42</v>
      </c>
      <c r="B162" s="62" t="s">
        <v>321</v>
      </c>
      <c r="C162" s="62" t="s">
        <v>315</v>
      </c>
      <c r="D162" s="74" t="s">
        <v>126</v>
      </c>
      <c r="E162" s="227">
        <v>1000</v>
      </c>
      <c r="F162" s="227">
        <v>1000</v>
      </c>
      <c r="G162" s="227">
        <v>1000</v>
      </c>
      <c r="H162" s="223">
        <f t="shared" si="7"/>
        <v>3000</v>
      </c>
      <c r="I162" s="223" t="e">
        <f>'4、综合单价分析表'!#REF!</f>
        <v>#REF!</v>
      </c>
      <c r="J162" s="223" t="e">
        <f t="shared" si="9"/>
        <v>#REF!</v>
      </c>
      <c r="K162" s="157"/>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48"/>
      <c r="EK162" s="48"/>
      <c r="EL162" s="48"/>
      <c r="EM162" s="48"/>
      <c r="EN162" s="48"/>
      <c r="EO162" s="48"/>
      <c r="EP162" s="48"/>
      <c r="EQ162" s="48"/>
      <c r="ER162" s="48"/>
      <c r="ES162" s="48"/>
      <c r="ET162" s="48"/>
      <c r="EU162" s="48"/>
      <c r="EV162" s="48"/>
      <c r="EW162" s="48"/>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48"/>
      <c r="HC162" s="48"/>
      <c r="HD162" s="48"/>
      <c r="HE162" s="48"/>
      <c r="HF162" s="48"/>
      <c r="HG162" s="48"/>
      <c r="HH162" s="48"/>
      <c r="HI162" s="48"/>
    </row>
    <row r="163" spans="1:217" s="219" customFormat="1" ht="48" hidden="1" outlineLevel="2">
      <c r="A163" s="203">
        <v>43</v>
      </c>
      <c r="B163" s="62" t="s">
        <v>322</v>
      </c>
      <c r="C163" s="62" t="s">
        <v>315</v>
      </c>
      <c r="D163" s="74" t="s">
        <v>126</v>
      </c>
      <c r="E163" s="227">
        <v>1000</v>
      </c>
      <c r="F163" s="227">
        <v>1000</v>
      </c>
      <c r="G163" s="227">
        <v>1000</v>
      </c>
      <c r="H163" s="223">
        <f t="shared" si="7"/>
        <v>3000</v>
      </c>
      <c r="I163" s="223" t="e">
        <f>'4、综合单价分析表'!#REF!</f>
        <v>#REF!</v>
      </c>
      <c r="J163" s="223" t="e">
        <f t="shared" si="9"/>
        <v>#REF!</v>
      </c>
      <c r="K163" s="157"/>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48"/>
      <c r="EK163" s="48"/>
      <c r="EL163" s="48"/>
      <c r="EM163" s="48"/>
      <c r="EN163" s="48"/>
      <c r="EO163" s="48"/>
      <c r="EP163" s="48"/>
      <c r="EQ163" s="48"/>
      <c r="ER163" s="48"/>
      <c r="ES163" s="48"/>
      <c r="ET163" s="48"/>
      <c r="EU163" s="48"/>
      <c r="EV163" s="48"/>
      <c r="EW163" s="48"/>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48"/>
      <c r="HC163" s="48"/>
      <c r="HD163" s="48"/>
      <c r="HE163" s="48"/>
      <c r="HF163" s="48"/>
      <c r="HG163" s="48"/>
      <c r="HH163" s="48"/>
      <c r="HI163" s="48"/>
    </row>
    <row r="164" spans="1:217" s="219" customFormat="1" ht="48" hidden="1" outlineLevel="2">
      <c r="A164" s="203">
        <v>44</v>
      </c>
      <c r="B164" s="62" t="s">
        <v>323</v>
      </c>
      <c r="C164" s="62" t="s">
        <v>315</v>
      </c>
      <c r="D164" s="74" t="s">
        <v>126</v>
      </c>
      <c r="E164" s="227">
        <v>1000</v>
      </c>
      <c r="F164" s="227">
        <v>1000</v>
      </c>
      <c r="G164" s="227">
        <v>1000</v>
      </c>
      <c r="H164" s="223">
        <f t="shared" si="7"/>
        <v>3000</v>
      </c>
      <c r="I164" s="223" t="e">
        <f>'4、综合单价分析表'!#REF!</f>
        <v>#REF!</v>
      </c>
      <c r="J164" s="223" t="e">
        <f t="shared" si="9"/>
        <v>#REF!</v>
      </c>
      <c r="K164" s="157"/>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48"/>
      <c r="EK164" s="48"/>
      <c r="EL164" s="48"/>
      <c r="EM164" s="48"/>
      <c r="EN164" s="48"/>
      <c r="EO164" s="48"/>
      <c r="EP164" s="48"/>
      <c r="EQ164" s="48"/>
      <c r="ER164" s="48"/>
      <c r="ES164" s="48"/>
      <c r="ET164" s="48"/>
      <c r="EU164" s="48"/>
      <c r="EV164" s="48"/>
      <c r="EW164" s="48"/>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48"/>
      <c r="HC164" s="48"/>
      <c r="HD164" s="48"/>
      <c r="HE164" s="48"/>
      <c r="HF164" s="48"/>
      <c r="HG164" s="48"/>
      <c r="HH164" s="48"/>
      <c r="HI164" s="48"/>
    </row>
    <row r="165" spans="1:217" s="219" customFormat="1" ht="48" hidden="1" outlineLevel="2">
      <c r="A165" s="203">
        <v>45</v>
      </c>
      <c r="B165" s="62" t="s">
        <v>324</v>
      </c>
      <c r="C165" s="62" t="s">
        <v>315</v>
      </c>
      <c r="D165" s="74" t="s">
        <v>126</v>
      </c>
      <c r="E165" s="227">
        <v>1000</v>
      </c>
      <c r="F165" s="227">
        <v>1000</v>
      </c>
      <c r="G165" s="227">
        <v>1000</v>
      </c>
      <c r="H165" s="223">
        <f t="shared" si="7"/>
        <v>3000</v>
      </c>
      <c r="I165" s="223" t="e">
        <f>'4、综合单价分析表'!#REF!</f>
        <v>#REF!</v>
      </c>
      <c r="J165" s="223" t="e">
        <f t="shared" si="9"/>
        <v>#REF!</v>
      </c>
      <c r="K165" s="157"/>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48"/>
      <c r="EK165" s="48"/>
      <c r="EL165" s="48"/>
      <c r="EM165" s="48"/>
      <c r="EN165" s="48"/>
      <c r="EO165" s="48"/>
      <c r="EP165" s="48"/>
      <c r="EQ165" s="48"/>
      <c r="ER165" s="48"/>
      <c r="ES165" s="48"/>
      <c r="ET165" s="48"/>
      <c r="EU165" s="48"/>
      <c r="EV165" s="48"/>
      <c r="EW165" s="48"/>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48"/>
      <c r="HC165" s="48"/>
      <c r="HD165" s="48"/>
      <c r="HE165" s="48"/>
      <c r="HF165" s="48"/>
      <c r="HG165" s="48"/>
      <c r="HH165" s="48"/>
      <c r="HI165" s="48"/>
    </row>
    <row r="166" spans="1:217" s="219" customFormat="1" ht="48" hidden="1" outlineLevel="2">
      <c r="A166" s="203">
        <v>46</v>
      </c>
      <c r="B166" s="62" t="s">
        <v>325</v>
      </c>
      <c r="C166" s="62" t="s">
        <v>315</v>
      </c>
      <c r="D166" s="74" t="s">
        <v>126</v>
      </c>
      <c r="E166" s="227">
        <v>1000</v>
      </c>
      <c r="F166" s="227">
        <v>1000</v>
      </c>
      <c r="G166" s="227">
        <v>1000</v>
      </c>
      <c r="H166" s="223">
        <f t="shared" si="7"/>
        <v>3000</v>
      </c>
      <c r="I166" s="223" t="e">
        <f>'4、综合单价分析表'!#REF!</f>
        <v>#REF!</v>
      </c>
      <c r="J166" s="223" t="e">
        <f t="shared" si="9"/>
        <v>#REF!</v>
      </c>
      <c r="K166" s="157"/>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48"/>
      <c r="EK166" s="48"/>
      <c r="EL166" s="48"/>
      <c r="EM166" s="48"/>
      <c r="EN166" s="48"/>
      <c r="EO166" s="48"/>
      <c r="EP166" s="48"/>
      <c r="EQ166" s="48"/>
      <c r="ER166" s="48"/>
      <c r="ES166" s="48"/>
      <c r="ET166" s="48"/>
      <c r="EU166" s="48"/>
      <c r="EV166" s="48"/>
      <c r="EW166" s="48"/>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48"/>
      <c r="HC166" s="48"/>
      <c r="HD166" s="48"/>
      <c r="HE166" s="48"/>
      <c r="HF166" s="48"/>
      <c r="HG166" s="48"/>
      <c r="HH166" s="48"/>
      <c r="HI166" s="48"/>
    </row>
    <row r="167" spans="1:217" s="219" customFormat="1" ht="48" hidden="1" outlineLevel="2">
      <c r="A167" s="203">
        <v>47</v>
      </c>
      <c r="B167" s="62" t="s">
        <v>326</v>
      </c>
      <c r="C167" s="62" t="s">
        <v>315</v>
      </c>
      <c r="D167" s="74" t="s">
        <v>126</v>
      </c>
      <c r="E167" s="227">
        <v>1000</v>
      </c>
      <c r="F167" s="227">
        <v>1000</v>
      </c>
      <c r="G167" s="227">
        <v>1000</v>
      </c>
      <c r="H167" s="223">
        <f t="shared" si="7"/>
        <v>3000</v>
      </c>
      <c r="I167" s="223" t="e">
        <f>'4、综合单价分析表'!#REF!</f>
        <v>#REF!</v>
      </c>
      <c r="J167" s="223" t="e">
        <f t="shared" si="9"/>
        <v>#REF!</v>
      </c>
      <c r="K167" s="157"/>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48"/>
      <c r="EK167" s="48"/>
      <c r="EL167" s="48"/>
      <c r="EM167" s="48"/>
      <c r="EN167" s="48"/>
      <c r="EO167" s="48"/>
      <c r="EP167" s="48"/>
      <c r="EQ167" s="48"/>
      <c r="ER167" s="48"/>
      <c r="ES167" s="48"/>
      <c r="ET167" s="48"/>
      <c r="EU167" s="48"/>
      <c r="EV167" s="48"/>
      <c r="EW167" s="48"/>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48"/>
      <c r="HC167" s="48"/>
      <c r="HD167" s="48"/>
      <c r="HE167" s="48"/>
      <c r="HF167" s="48"/>
      <c r="HG167" s="48"/>
      <c r="HH167" s="48"/>
      <c r="HI167" s="48"/>
    </row>
    <row r="168" spans="1:217" s="219" customFormat="1" ht="48" hidden="1" outlineLevel="2">
      <c r="A168" s="203">
        <v>48</v>
      </c>
      <c r="B168" s="62" t="s">
        <v>327</v>
      </c>
      <c r="C168" s="62" t="s">
        <v>315</v>
      </c>
      <c r="D168" s="74" t="s">
        <v>126</v>
      </c>
      <c r="E168" s="227">
        <v>1000</v>
      </c>
      <c r="F168" s="227">
        <v>1000</v>
      </c>
      <c r="G168" s="227">
        <v>1000</v>
      </c>
      <c r="H168" s="223">
        <f t="shared" si="7"/>
        <v>3000</v>
      </c>
      <c r="I168" s="223" t="e">
        <f>'4、综合单价分析表'!#REF!</f>
        <v>#REF!</v>
      </c>
      <c r="J168" s="223" t="e">
        <f t="shared" si="9"/>
        <v>#REF!</v>
      </c>
      <c r="K168" s="157"/>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48"/>
      <c r="EK168" s="48"/>
      <c r="EL168" s="48"/>
      <c r="EM168" s="48"/>
      <c r="EN168" s="48"/>
      <c r="EO168" s="48"/>
      <c r="EP168" s="48"/>
      <c r="EQ168" s="48"/>
      <c r="ER168" s="48"/>
      <c r="ES168" s="48"/>
      <c r="ET168" s="48"/>
      <c r="EU168" s="48"/>
      <c r="EV168" s="48"/>
      <c r="EW168" s="48"/>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48"/>
      <c r="HC168" s="48"/>
      <c r="HD168" s="48"/>
      <c r="HE168" s="48"/>
      <c r="HF168" s="48"/>
      <c r="HG168" s="48"/>
      <c r="HH168" s="48"/>
      <c r="HI168" s="48"/>
    </row>
    <row r="169" spans="1:217" s="219" customFormat="1" ht="48" hidden="1" outlineLevel="2">
      <c r="A169" s="203">
        <v>49</v>
      </c>
      <c r="B169" s="62" t="s">
        <v>328</v>
      </c>
      <c r="C169" s="62" t="s">
        <v>315</v>
      </c>
      <c r="D169" s="74" t="s">
        <v>126</v>
      </c>
      <c r="E169" s="227">
        <v>1000</v>
      </c>
      <c r="F169" s="227">
        <v>1000</v>
      </c>
      <c r="G169" s="227">
        <v>1000</v>
      </c>
      <c r="H169" s="223">
        <f t="shared" si="7"/>
        <v>3000</v>
      </c>
      <c r="I169" s="223" t="e">
        <f>'4、综合单价分析表'!#REF!</f>
        <v>#REF!</v>
      </c>
      <c r="J169" s="223" t="e">
        <f t="shared" si="9"/>
        <v>#REF!</v>
      </c>
      <c r="K169" s="157"/>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48"/>
      <c r="EK169" s="48"/>
      <c r="EL169" s="48"/>
      <c r="EM169" s="48"/>
      <c r="EN169" s="48"/>
      <c r="EO169" s="48"/>
      <c r="EP169" s="48"/>
      <c r="EQ169" s="48"/>
      <c r="ER169" s="48"/>
      <c r="ES169" s="48"/>
      <c r="ET169" s="48"/>
      <c r="EU169" s="48"/>
      <c r="EV169" s="48"/>
      <c r="EW169" s="48"/>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48"/>
      <c r="HC169" s="48"/>
      <c r="HD169" s="48"/>
      <c r="HE169" s="48"/>
      <c r="HF169" s="48"/>
      <c r="HG169" s="48"/>
      <c r="HH169" s="48"/>
      <c r="HI169" s="48"/>
    </row>
    <row r="170" spans="1:217" s="219" customFormat="1" ht="48" hidden="1" outlineLevel="2">
      <c r="A170" s="203">
        <v>50</v>
      </c>
      <c r="B170" s="62" t="s">
        <v>329</v>
      </c>
      <c r="C170" s="62" t="s">
        <v>315</v>
      </c>
      <c r="D170" s="74" t="s">
        <v>126</v>
      </c>
      <c r="E170" s="227">
        <v>1000</v>
      </c>
      <c r="F170" s="227">
        <v>1000</v>
      </c>
      <c r="G170" s="227">
        <v>1000</v>
      </c>
      <c r="H170" s="223">
        <f t="shared" si="7"/>
        <v>3000</v>
      </c>
      <c r="I170" s="223" t="e">
        <f>'4、综合单价分析表'!#REF!</f>
        <v>#REF!</v>
      </c>
      <c r="J170" s="223" t="e">
        <f t="shared" si="9"/>
        <v>#REF!</v>
      </c>
      <c r="K170" s="157"/>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48"/>
      <c r="EK170" s="48"/>
      <c r="EL170" s="48"/>
      <c r="EM170" s="48"/>
      <c r="EN170" s="48"/>
      <c r="EO170" s="48"/>
      <c r="EP170" s="48"/>
      <c r="EQ170" s="48"/>
      <c r="ER170" s="48"/>
      <c r="ES170" s="48"/>
      <c r="ET170" s="48"/>
      <c r="EU170" s="48"/>
      <c r="EV170" s="48"/>
      <c r="EW170" s="48"/>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48"/>
      <c r="HC170" s="48"/>
      <c r="HD170" s="48"/>
      <c r="HE170" s="48"/>
      <c r="HF170" s="48"/>
      <c r="HG170" s="48"/>
      <c r="HH170" s="48"/>
      <c r="HI170" s="48"/>
    </row>
    <row r="171" spans="1:217" s="219" customFormat="1" ht="48" hidden="1" outlineLevel="2">
      <c r="A171" s="203">
        <v>51</v>
      </c>
      <c r="B171" s="62" t="s">
        <v>330</v>
      </c>
      <c r="C171" s="62" t="s">
        <v>315</v>
      </c>
      <c r="D171" s="74" t="s">
        <v>126</v>
      </c>
      <c r="E171" s="227">
        <v>1000</v>
      </c>
      <c r="F171" s="227">
        <v>1000</v>
      </c>
      <c r="G171" s="227">
        <v>1000</v>
      </c>
      <c r="H171" s="223">
        <f t="shared" si="7"/>
        <v>3000</v>
      </c>
      <c r="I171" s="223" t="e">
        <f>'4、综合单价分析表'!#REF!</f>
        <v>#REF!</v>
      </c>
      <c r="J171" s="223" t="e">
        <f t="shared" si="9"/>
        <v>#REF!</v>
      </c>
      <c r="K171" s="157"/>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48"/>
      <c r="EK171" s="48"/>
      <c r="EL171" s="48"/>
      <c r="EM171" s="48"/>
      <c r="EN171" s="48"/>
      <c r="EO171" s="48"/>
      <c r="EP171" s="48"/>
      <c r="EQ171" s="48"/>
      <c r="ER171" s="48"/>
      <c r="ES171" s="48"/>
      <c r="ET171" s="48"/>
      <c r="EU171" s="48"/>
      <c r="EV171" s="48"/>
      <c r="EW171" s="48"/>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48"/>
      <c r="HC171" s="48"/>
      <c r="HD171" s="48"/>
      <c r="HE171" s="48"/>
      <c r="HF171" s="48"/>
      <c r="HG171" s="48"/>
      <c r="HH171" s="48"/>
      <c r="HI171" s="48"/>
    </row>
    <row r="172" spans="1:217" s="219" customFormat="1" ht="48" hidden="1" outlineLevel="2">
      <c r="A172" s="203">
        <v>52</v>
      </c>
      <c r="B172" s="62" t="s">
        <v>331</v>
      </c>
      <c r="C172" s="62" t="s">
        <v>315</v>
      </c>
      <c r="D172" s="74" t="s">
        <v>126</v>
      </c>
      <c r="E172" s="227">
        <v>1000</v>
      </c>
      <c r="F172" s="227">
        <v>1000</v>
      </c>
      <c r="G172" s="227">
        <v>1000</v>
      </c>
      <c r="H172" s="223">
        <f t="shared" si="7"/>
        <v>3000</v>
      </c>
      <c r="I172" s="223" t="e">
        <f>'4、综合单价分析表'!#REF!</f>
        <v>#REF!</v>
      </c>
      <c r="J172" s="223" t="e">
        <f t="shared" si="9"/>
        <v>#REF!</v>
      </c>
      <c r="K172" s="157"/>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48"/>
      <c r="EK172" s="48"/>
      <c r="EL172" s="48"/>
      <c r="EM172" s="48"/>
      <c r="EN172" s="48"/>
      <c r="EO172" s="48"/>
      <c r="EP172" s="48"/>
      <c r="EQ172" s="48"/>
      <c r="ER172" s="48"/>
      <c r="ES172" s="48"/>
      <c r="ET172" s="48"/>
      <c r="EU172" s="48"/>
      <c r="EV172" s="48"/>
      <c r="EW172" s="48"/>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48"/>
      <c r="HC172" s="48"/>
      <c r="HD172" s="48"/>
      <c r="HE172" s="48"/>
      <c r="HF172" s="48"/>
      <c r="HG172" s="48"/>
      <c r="HH172" s="48"/>
      <c r="HI172" s="48"/>
    </row>
    <row r="173" spans="1:217" s="219" customFormat="1" ht="48" hidden="1" outlineLevel="2">
      <c r="A173" s="203">
        <v>53</v>
      </c>
      <c r="B173" s="62" t="s">
        <v>332</v>
      </c>
      <c r="C173" s="62" t="s">
        <v>315</v>
      </c>
      <c r="D173" s="74" t="s">
        <v>126</v>
      </c>
      <c r="E173" s="227">
        <v>1000</v>
      </c>
      <c r="F173" s="227">
        <v>1000</v>
      </c>
      <c r="G173" s="227">
        <v>1000</v>
      </c>
      <c r="H173" s="223">
        <f t="shared" si="7"/>
        <v>3000</v>
      </c>
      <c r="I173" s="223" t="e">
        <f>'4、综合单价分析表'!#REF!</f>
        <v>#REF!</v>
      </c>
      <c r="J173" s="223" t="e">
        <f t="shared" si="9"/>
        <v>#REF!</v>
      </c>
      <c r="K173" s="157"/>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48"/>
      <c r="EK173" s="48"/>
      <c r="EL173" s="48"/>
      <c r="EM173" s="48"/>
      <c r="EN173" s="48"/>
      <c r="EO173" s="48"/>
      <c r="EP173" s="48"/>
      <c r="EQ173" s="48"/>
      <c r="ER173" s="48"/>
      <c r="ES173" s="48"/>
      <c r="ET173" s="48"/>
      <c r="EU173" s="48"/>
      <c r="EV173" s="48"/>
      <c r="EW173" s="48"/>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48"/>
      <c r="HC173" s="48"/>
      <c r="HD173" s="48"/>
      <c r="HE173" s="48"/>
      <c r="HF173" s="48"/>
      <c r="HG173" s="48"/>
      <c r="HH173" s="48"/>
      <c r="HI173" s="48"/>
    </row>
    <row r="174" spans="1:217" s="219" customFormat="1" ht="48" hidden="1" outlineLevel="2">
      <c r="A174" s="203">
        <v>54</v>
      </c>
      <c r="B174" s="62" t="s">
        <v>333</v>
      </c>
      <c r="C174" s="62" t="s">
        <v>315</v>
      </c>
      <c r="D174" s="74" t="s">
        <v>126</v>
      </c>
      <c r="E174" s="227">
        <v>1000</v>
      </c>
      <c r="F174" s="227">
        <v>1000</v>
      </c>
      <c r="G174" s="227">
        <v>1000</v>
      </c>
      <c r="H174" s="223">
        <f t="shared" si="7"/>
        <v>3000</v>
      </c>
      <c r="I174" s="223" t="e">
        <f>'4、综合单价分析表'!#REF!</f>
        <v>#REF!</v>
      </c>
      <c r="J174" s="223" t="e">
        <f t="shared" si="9"/>
        <v>#REF!</v>
      </c>
      <c r="K174" s="157"/>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48"/>
      <c r="EK174" s="48"/>
      <c r="EL174" s="48"/>
      <c r="EM174" s="48"/>
      <c r="EN174" s="48"/>
      <c r="EO174" s="48"/>
      <c r="EP174" s="48"/>
      <c r="EQ174" s="48"/>
      <c r="ER174" s="48"/>
      <c r="ES174" s="48"/>
      <c r="ET174" s="48"/>
      <c r="EU174" s="48"/>
      <c r="EV174" s="48"/>
      <c r="EW174" s="48"/>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48"/>
      <c r="HC174" s="48"/>
      <c r="HD174" s="48"/>
      <c r="HE174" s="48"/>
      <c r="HF174" s="48"/>
      <c r="HG174" s="48"/>
      <c r="HH174" s="48"/>
      <c r="HI174" s="48"/>
    </row>
    <row r="175" spans="1:217" s="219" customFormat="1" ht="48" hidden="1" outlineLevel="2">
      <c r="A175" s="203">
        <v>55</v>
      </c>
      <c r="B175" s="62" t="s">
        <v>334</v>
      </c>
      <c r="C175" s="62" t="s">
        <v>315</v>
      </c>
      <c r="D175" s="74" t="s">
        <v>126</v>
      </c>
      <c r="E175" s="227">
        <v>1000</v>
      </c>
      <c r="F175" s="227">
        <v>1000</v>
      </c>
      <c r="G175" s="227">
        <v>1000</v>
      </c>
      <c r="H175" s="223">
        <f t="shared" si="7"/>
        <v>3000</v>
      </c>
      <c r="I175" s="223" t="e">
        <f>'4、综合单价分析表'!#REF!</f>
        <v>#REF!</v>
      </c>
      <c r="J175" s="223" t="e">
        <f t="shared" si="9"/>
        <v>#REF!</v>
      </c>
      <c r="K175" s="157"/>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48"/>
      <c r="EK175" s="48"/>
      <c r="EL175" s="48"/>
      <c r="EM175" s="48"/>
      <c r="EN175" s="48"/>
      <c r="EO175" s="48"/>
      <c r="EP175" s="48"/>
      <c r="EQ175" s="48"/>
      <c r="ER175" s="48"/>
      <c r="ES175" s="48"/>
      <c r="ET175" s="48"/>
      <c r="EU175" s="48"/>
      <c r="EV175" s="48"/>
      <c r="EW175" s="48"/>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48"/>
      <c r="HC175" s="48"/>
      <c r="HD175" s="48"/>
      <c r="HE175" s="48"/>
      <c r="HF175" s="48"/>
      <c r="HG175" s="48"/>
      <c r="HH175" s="48"/>
      <c r="HI175" s="48"/>
    </row>
    <row r="176" spans="1:217" s="219" customFormat="1" ht="48" hidden="1" outlineLevel="2">
      <c r="A176" s="203">
        <v>56</v>
      </c>
      <c r="B176" s="62" t="s">
        <v>335</v>
      </c>
      <c r="C176" s="62" t="s">
        <v>315</v>
      </c>
      <c r="D176" s="74" t="s">
        <v>126</v>
      </c>
      <c r="E176" s="227">
        <v>1000</v>
      </c>
      <c r="F176" s="227">
        <v>1000</v>
      </c>
      <c r="G176" s="227">
        <v>1000</v>
      </c>
      <c r="H176" s="223">
        <f t="shared" si="7"/>
        <v>3000</v>
      </c>
      <c r="I176" s="223" t="e">
        <f>'4、综合单价分析表'!#REF!</f>
        <v>#REF!</v>
      </c>
      <c r="J176" s="223" t="e">
        <f t="shared" si="9"/>
        <v>#REF!</v>
      </c>
      <c r="K176" s="157"/>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48"/>
      <c r="EK176" s="48"/>
      <c r="EL176" s="48"/>
      <c r="EM176" s="48"/>
      <c r="EN176" s="48"/>
      <c r="EO176" s="48"/>
      <c r="EP176" s="48"/>
      <c r="EQ176" s="48"/>
      <c r="ER176" s="48"/>
      <c r="ES176" s="48"/>
      <c r="ET176" s="48"/>
      <c r="EU176" s="48"/>
      <c r="EV176" s="48"/>
      <c r="EW176" s="48"/>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48"/>
      <c r="HC176" s="48"/>
      <c r="HD176" s="48"/>
      <c r="HE176" s="48"/>
      <c r="HF176" s="48"/>
      <c r="HG176" s="48"/>
      <c r="HH176" s="48"/>
      <c r="HI176" s="48"/>
    </row>
    <row r="177" spans="1:217" s="219" customFormat="1" ht="48" hidden="1" outlineLevel="2">
      <c r="A177" s="203">
        <v>57</v>
      </c>
      <c r="B177" s="62" t="s">
        <v>336</v>
      </c>
      <c r="C177" s="62" t="s">
        <v>315</v>
      </c>
      <c r="D177" s="74" t="s">
        <v>126</v>
      </c>
      <c r="E177" s="227">
        <v>1000</v>
      </c>
      <c r="F177" s="227">
        <v>1000</v>
      </c>
      <c r="G177" s="227">
        <v>1000</v>
      </c>
      <c r="H177" s="223">
        <f t="shared" ref="H177:H240" si="10">E177+F177+G177</f>
        <v>3000</v>
      </c>
      <c r="I177" s="223" t="e">
        <f>'4、综合单价分析表'!#REF!</f>
        <v>#REF!</v>
      </c>
      <c r="J177" s="223" t="e">
        <f t="shared" si="9"/>
        <v>#REF!</v>
      </c>
      <c r="K177" s="157"/>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48"/>
      <c r="EK177" s="48"/>
      <c r="EL177" s="48"/>
      <c r="EM177" s="48"/>
      <c r="EN177" s="48"/>
      <c r="EO177" s="48"/>
      <c r="EP177" s="48"/>
      <c r="EQ177" s="48"/>
      <c r="ER177" s="48"/>
      <c r="ES177" s="48"/>
      <c r="ET177" s="48"/>
      <c r="EU177" s="48"/>
      <c r="EV177" s="48"/>
      <c r="EW177" s="48"/>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48"/>
      <c r="HC177" s="48"/>
      <c r="HD177" s="48"/>
      <c r="HE177" s="48"/>
      <c r="HF177" s="48"/>
      <c r="HG177" s="48"/>
      <c r="HH177" s="48"/>
      <c r="HI177" s="48"/>
    </row>
    <row r="178" spans="1:217" s="219" customFormat="1" ht="48" hidden="1" outlineLevel="2">
      <c r="A178" s="203">
        <v>58</v>
      </c>
      <c r="B178" s="62" t="s">
        <v>337</v>
      </c>
      <c r="C178" s="62" t="s">
        <v>315</v>
      </c>
      <c r="D178" s="74" t="s">
        <v>126</v>
      </c>
      <c r="E178" s="227">
        <v>1000</v>
      </c>
      <c r="F178" s="227">
        <v>1000</v>
      </c>
      <c r="G178" s="227">
        <v>1000</v>
      </c>
      <c r="H178" s="223">
        <f t="shared" si="10"/>
        <v>3000</v>
      </c>
      <c r="I178" s="223" t="e">
        <f>'4、综合单价分析表'!#REF!</f>
        <v>#REF!</v>
      </c>
      <c r="J178" s="223" t="e">
        <f t="shared" si="9"/>
        <v>#REF!</v>
      </c>
      <c r="K178" s="157"/>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48"/>
      <c r="EK178" s="48"/>
      <c r="EL178" s="48"/>
      <c r="EM178" s="48"/>
      <c r="EN178" s="48"/>
      <c r="EO178" s="48"/>
      <c r="EP178" s="48"/>
      <c r="EQ178" s="48"/>
      <c r="ER178" s="48"/>
      <c r="ES178" s="48"/>
      <c r="ET178" s="48"/>
      <c r="EU178" s="48"/>
      <c r="EV178" s="48"/>
      <c r="EW178" s="48"/>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48"/>
      <c r="HC178" s="48"/>
      <c r="HD178" s="48"/>
      <c r="HE178" s="48"/>
      <c r="HF178" s="48"/>
      <c r="HG178" s="48"/>
      <c r="HH178" s="48"/>
      <c r="HI178" s="48"/>
    </row>
    <row r="179" spans="1:217" s="219" customFormat="1" ht="48" hidden="1" outlineLevel="2">
      <c r="A179" s="203">
        <v>59</v>
      </c>
      <c r="B179" s="62" t="s">
        <v>338</v>
      </c>
      <c r="C179" s="62" t="s">
        <v>315</v>
      </c>
      <c r="D179" s="74" t="s">
        <v>126</v>
      </c>
      <c r="E179" s="227">
        <v>1000</v>
      </c>
      <c r="F179" s="227">
        <v>1000</v>
      </c>
      <c r="G179" s="227">
        <v>1000</v>
      </c>
      <c r="H179" s="223">
        <f t="shared" si="10"/>
        <v>3000</v>
      </c>
      <c r="I179" s="223" t="e">
        <f>'4、综合单价分析表'!#REF!</f>
        <v>#REF!</v>
      </c>
      <c r="J179" s="223" t="e">
        <f t="shared" si="9"/>
        <v>#REF!</v>
      </c>
      <c r="K179" s="157"/>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48"/>
      <c r="EK179" s="48"/>
      <c r="EL179" s="48"/>
      <c r="EM179" s="48"/>
      <c r="EN179" s="48"/>
      <c r="EO179" s="48"/>
      <c r="EP179" s="48"/>
      <c r="EQ179" s="48"/>
      <c r="ER179" s="48"/>
      <c r="ES179" s="48"/>
      <c r="ET179" s="48"/>
      <c r="EU179" s="48"/>
      <c r="EV179" s="48"/>
      <c r="EW179" s="48"/>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48"/>
      <c r="HC179" s="48"/>
      <c r="HD179" s="48"/>
      <c r="HE179" s="48"/>
      <c r="HF179" s="48"/>
      <c r="HG179" s="48"/>
      <c r="HH179" s="48"/>
      <c r="HI179" s="48"/>
    </row>
    <row r="180" spans="1:217" s="219" customFormat="1" ht="48" hidden="1" outlineLevel="2">
      <c r="A180" s="203">
        <v>60</v>
      </c>
      <c r="B180" s="62" t="s">
        <v>339</v>
      </c>
      <c r="C180" s="62" t="s">
        <v>315</v>
      </c>
      <c r="D180" s="74" t="s">
        <v>126</v>
      </c>
      <c r="E180" s="227">
        <v>1000</v>
      </c>
      <c r="F180" s="227">
        <v>1000</v>
      </c>
      <c r="G180" s="227">
        <v>1000</v>
      </c>
      <c r="H180" s="223">
        <f t="shared" si="10"/>
        <v>3000</v>
      </c>
      <c r="I180" s="223" t="e">
        <f>'4、综合单价分析表'!#REF!</f>
        <v>#REF!</v>
      </c>
      <c r="J180" s="223" t="e">
        <f t="shared" si="9"/>
        <v>#REF!</v>
      </c>
      <c r="K180" s="157"/>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48"/>
      <c r="EK180" s="48"/>
      <c r="EL180" s="48"/>
      <c r="EM180" s="48"/>
      <c r="EN180" s="48"/>
      <c r="EO180" s="48"/>
      <c r="EP180" s="48"/>
      <c r="EQ180" s="48"/>
      <c r="ER180" s="48"/>
      <c r="ES180" s="48"/>
      <c r="ET180" s="48"/>
      <c r="EU180" s="48"/>
      <c r="EV180" s="48"/>
      <c r="EW180" s="48"/>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48"/>
      <c r="HC180" s="48"/>
      <c r="HD180" s="48"/>
      <c r="HE180" s="48"/>
      <c r="HF180" s="48"/>
      <c r="HG180" s="48"/>
      <c r="HH180" s="48"/>
      <c r="HI180" s="48"/>
    </row>
    <row r="181" spans="1:217" s="219" customFormat="1" ht="48" hidden="1" outlineLevel="2">
      <c r="A181" s="203">
        <v>61</v>
      </c>
      <c r="B181" s="62" t="s">
        <v>340</v>
      </c>
      <c r="C181" s="62" t="s">
        <v>315</v>
      </c>
      <c r="D181" s="74" t="s">
        <v>126</v>
      </c>
      <c r="E181" s="227">
        <v>1000</v>
      </c>
      <c r="F181" s="227">
        <v>1000</v>
      </c>
      <c r="G181" s="227">
        <v>1000</v>
      </c>
      <c r="H181" s="223">
        <f t="shared" si="10"/>
        <v>3000</v>
      </c>
      <c r="I181" s="223" t="e">
        <f>'4、综合单价分析表'!#REF!</f>
        <v>#REF!</v>
      </c>
      <c r="J181" s="223" t="e">
        <f t="shared" si="9"/>
        <v>#REF!</v>
      </c>
      <c r="K181" s="157"/>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48"/>
      <c r="EK181" s="48"/>
      <c r="EL181" s="48"/>
      <c r="EM181" s="48"/>
      <c r="EN181" s="48"/>
      <c r="EO181" s="48"/>
      <c r="EP181" s="48"/>
      <c r="EQ181" s="48"/>
      <c r="ER181" s="48"/>
      <c r="ES181" s="48"/>
      <c r="ET181" s="48"/>
      <c r="EU181" s="48"/>
      <c r="EV181" s="48"/>
      <c r="EW181" s="48"/>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48"/>
      <c r="HC181" s="48"/>
      <c r="HD181" s="48"/>
      <c r="HE181" s="48"/>
      <c r="HF181" s="48"/>
      <c r="HG181" s="48"/>
      <c r="HH181" s="48"/>
      <c r="HI181" s="48"/>
    </row>
    <row r="182" spans="1:217" s="219" customFormat="1" ht="48" hidden="1" outlineLevel="2">
      <c r="A182" s="203">
        <v>62</v>
      </c>
      <c r="B182" s="62" t="s">
        <v>341</v>
      </c>
      <c r="C182" s="62" t="s">
        <v>315</v>
      </c>
      <c r="D182" s="74" t="s">
        <v>126</v>
      </c>
      <c r="E182" s="227">
        <v>1000</v>
      </c>
      <c r="F182" s="227">
        <v>1000</v>
      </c>
      <c r="G182" s="227">
        <v>1000</v>
      </c>
      <c r="H182" s="223">
        <f t="shared" si="10"/>
        <v>3000</v>
      </c>
      <c r="I182" s="223" t="e">
        <f>'4、综合单价分析表'!#REF!</f>
        <v>#REF!</v>
      </c>
      <c r="J182" s="223" t="e">
        <f t="shared" si="9"/>
        <v>#REF!</v>
      </c>
      <c r="K182" s="157"/>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48"/>
      <c r="EK182" s="48"/>
      <c r="EL182" s="48"/>
      <c r="EM182" s="48"/>
      <c r="EN182" s="48"/>
      <c r="EO182" s="48"/>
      <c r="EP182" s="48"/>
      <c r="EQ182" s="48"/>
      <c r="ER182" s="48"/>
      <c r="ES182" s="48"/>
      <c r="ET182" s="48"/>
      <c r="EU182" s="48"/>
      <c r="EV182" s="48"/>
      <c r="EW182" s="48"/>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48"/>
      <c r="HC182" s="48"/>
      <c r="HD182" s="48"/>
      <c r="HE182" s="48"/>
      <c r="HF182" s="48"/>
      <c r="HG182" s="48"/>
      <c r="HH182" s="48"/>
      <c r="HI182" s="48"/>
    </row>
    <row r="183" spans="1:217" s="219" customFormat="1" ht="48" hidden="1" outlineLevel="2">
      <c r="A183" s="203">
        <v>63</v>
      </c>
      <c r="B183" s="62" t="s">
        <v>342</v>
      </c>
      <c r="C183" s="62" t="s">
        <v>315</v>
      </c>
      <c r="D183" s="74" t="s">
        <v>126</v>
      </c>
      <c r="E183" s="227">
        <v>1000</v>
      </c>
      <c r="F183" s="227">
        <v>1000</v>
      </c>
      <c r="G183" s="227">
        <v>1000</v>
      </c>
      <c r="H183" s="223">
        <f t="shared" si="10"/>
        <v>3000</v>
      </c>
      <c r="I183" s="223" t="e">
        <f>'4、综合单价分析表'!#REF!</f>
        <v>#REF!</v>
      </c>
      <c r="J183" s="223" t="e">
        <f t="shared" si="9"/>
        <v>#REF!</v>
      </c>
      <c r="K183" s="157"/>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48"/>
      <c r="EK183" s="48"/>
      <c r="EL183" s="48"/>
      <c r="EM183" s="48"/>
      <c r="EN183" s="48"/>
      <c r="EO183" s="48"/>
      <c r="EP183" s="48"/>
      <c r="EQ183" s="48"/>
      <c r="ER183" s="48"/>
      <c r="ES183" s="48"/>
      <c r="ET183" s="48"/>
      <c r="EU183" s="48"/>
      <c r="EV183" s="48"/>
      <c r="EW183" s="48"/>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48"/>
      <c r="HC183" s="48"/>
      <c r="HD183" s="48"/>
      <c r="HE183" s="48"/>
      <c r="HF183" s="48"/>
      <c r="HG183" s="48"/>
      <c r="HH183" s="48"/>
      <c r="HI183" s="48"/>
    </row>
    <row r="184" spans="1:217" s="219" customFormat="1" ht="48" hidden="1" outlineLevel="2">
      <c r="A184" s="203">
        <v>64</v>
      </c>
      <c r="B184" s="62" t="s">
        <v>343</v>
      </c>
      <c r="C184" s="62" t="s">
        <v>315</v>
      </c>
      <c r="D184" s="74" t="s">
        <v>126</v>
      </c>
      <c r="E184" s="227">
        <v>1000</v>
      </c>
      <c r="F184" s="227">
        <v>1000</v>
      </c>
      <c r="G184" s="227">
        <v>1000</v>
      </c>
      <c r="H184" s="223">
        <f t="shared" si="10"/>
        <v>3000</v>
      </c>
      <c r="I184" s="223" t="e">
        <f>'4、综合单价分析表'!#REF!</f>
        <v>#REF!</v>
      </c>
      <c r="J184" s="223" t="e">
        <f t="shared" si="9"/>
        <v>#REF!</v>
      </c>
      <c r="K184" s="157"/>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48"/>
      <c r="EK184" s="48"/>
      <c r="EL184" s="48"/>
      <c r="EM184" s="48"/>
      <c r="EN184" s="48"/>
      <c r="EO184" s="48"/>
      <c r="EP184" s="48"/>
      <c r="EQ184" s="48"/>
      <c r="ER184" s="48"/>
      <c r="ES184" s="48"/>
      <c r="ET184" s="48"/>
      <c r="EU184" s="48"/>
      <c r="EV184" s="48"/>
      <c r="EW184" s="48"/>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48"/>
      <c r="HC184" s="48"/>
      <c r="HD184" s="48"/>
      <c r="HE184" s="48"/>
      <c r="HF184" s="48"/>
      <c r="HG184" s="48"/>
      <c r="HH184" s="48"/>
      <c r="HI184" s="48"/>
    </row>
    <row r="185" spans="1:217" s="219" customFormat="1" ht="48" hidden="1" outlineLevel="2">
      <c r="A185" s="203">
        <v>65</v>
      </c>
      <c r="B185" s="62" t="s">
        <v>344</v>
      </c>
      <c r="C185" s="62" t="s">
        <v>315</v>
      </c>
      <c r="D185" s="74" t="s">
        <v>126</v>
      </c>
      <c r="E185" s="227">
        <v>1000</v>
      </c>
      <c r="F185" s="227">
        <v>1000</v>
      </c>
      <c r="G185" s="227">
        <v>1000</v>
      </c>
      <c r="H185" s="223">
        <f t="shared" si="10"/>
        <v>3000</v>
      </c>
      <c r="I185" s="223" t="e">
        <f>'4、综合单价分析表'!#REF!</f>
        <v>#REF!</v>
      </c>
      <c r="J185" s="223" t="e">
        <f t="shared" si="9"/>
        <v>#REF!</v>
      </c>
      <c r="K185" s="157"/>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48"/>
      <c r="EK185" s="48"/>
      <c r="EL185" s="48"/>
      <c r="EM185" s="48"/>
      <c r="EN185" s="48"/>
      <c r="EO185" s="48"/>
      <c r="EP185" s="48"/>
      <c r="EQ185" s="48"/>
      <c r="ER185" s="48"/>
      <c r="ES185" s="48"/>
      <c r="ET185" s="48"/>
      <c r="EU185" s="48"/>
      <c r="EV185" s="48"/>
      <c r="EW185" s="48"/>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48"/>
      <c r="HC185" s="48"/>
      <c r="HD185" s="48"/>
      <c r="HE185" s="48"/>
      <c r="HF185" s="48"/>
      <c r="HG185" s="48"/>
      <c r="HH185" s="48"/>
      <c r="HI185" s="48"/>
    </row>
    <row r="186" spans="1:217" s="219" customFormat="1" ht="48" hidden="1" outlineLevel="2">
      <c r="A186" s="203">
        <v>66</v>
      </c>
      <c r="B186" s="62" t="s">
        <v>345</v>
      </c>
      <c r="C186" s="62" t="s">
        <v>315</v>
      </c>
      <c r="D186" s="74" t="s">
        <v>126</v>
      </c>
      <c r="E186" s="227">
        <v>1000</v>
      </c>
      <c r="F186" s="227">
        <v>1000</v>
      </c>
      <c r="G186" s="227">
        <v>1000</v>
      </c>
      <c r="H186" s="223">
        <f t="shared" si="10"/>
        <v>3000</v>
      </c>
      <c r="I186" s="223" t="e">
        <f>'4、综合单价分析表'!#REF!</f>
        <v>#REF!</v>
      </c>
      <c r="J186" s="223" t="e">
        <f t="shared" si="9"/>
        <v>#REF!</v>
      </c>
      <c r="K186" s="157"/>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48"/>
      <c r="EK186" s="48"/>
      <c r="EL186" s="48"/>
      <c r="EM186" s="48"/>
      <c r="EN186" s="48"/>
      <c r="EO186" s="48"/>
      <c r="EP186" s="48"/>
      <c r="EQ186" s="48"/>
      <c r="ER186" s="48"/>
      <c r="ES186" s="48"/>
      <c r="ET186" s="48"/>
      <c r="EU186" s="48"/>
      <c r="EV186" s="48"/>
      <c r="EW186" s="48"/>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48"/>
      <c r="HC186" s="48"/>
      <c r="HD186" s="48"/>
      <c r="HE186" s="48"/>
      <c r="HF186" s="48"/>
      <c r="HG186" s="48"/>
      <c r="HH186" s="48"/>
      <c r="HI186" s="48"/>
    </row>
    <row r="187" spans="1:217" s="219" customFormat="1" ht="48" hidden="1" outlineLevel="2">
      <c r="A187" s="203">
        <v>67</v>
      </c>
      <c r="B187" s="62" t="s">
        <v>346</v>
      </c>
      <c r="C187" s="62" t="s">
        <v>315</v>
      </c>
      <c r="D187" s="74" t="s">
        <v>126</v>
      </c>
      <c r="E187" s="227">
        <v>1000</v>
      </c>
      <c r="F187" s="227">
        <v>1000</v>
      </c>
      <c r="G187" s="227">
        <v>1000</v>
      </c>
      <c r="H187" s="223">
        <f t="shared" si="10"/>
        <v>3000</v>
      </c>
      <c r="I187" s="223" t="e">
        <f>'4、综合单价分析表'!#REF!</f>
        <v>#REF!</v>
      </c>
      <c r="J187" s="223" t="e">
        <f t="shared" si="9"/>
        <v>#REF!</v>
      </c>
      <c r="K187" s="157"/>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48"/>
      <c r="EK187" s="48"/>
      <c r="EL187" s="48"/>
      <c r="EM187" s="48"/>
      <c r="EN187" s="48"/>
      <c r="EO187" s="48"/>
      <c r="EP187" s="48"/>
      <c r="EQ187" s="48"/>
      <c r="ER187" s="48"/>
      <c r="ES187" s="48"/>
      <c r="ET187" s="48"/>
      <c r="EU187" s="48"/>
      <c r="EV187" s="48"/>
      <c r="EW187" s="48"/>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48"/>
      <c r="HC187" s="48"/>
      <c r="HD187" s="48"/>
      <c r="HE187" s="48"/>
      <c r="HF187" s="48"/>
      <c r="HG187" s="48"/>
      <c r="HH187" s="48"/>
      <c r="HI187" s="48"/>
    </row>
    <row r="188" spans="1:217" s="219" customFormat="1" ht="48" hidden="1" outlineLevel="2">
      <c r="A188" s="203">
        <v>68</v>
      </c>
      <c r="B188" s="62" t="s">
        <v>340</v>
      </c>
      <c r="C188" s="62" t="s">
        <v>315</v>
      </c>
      <c r="D188" s="74" t="s">
        <v>126</v>
      </c>
      <c r="E188" s="227">
        <v>1000</v>
      </c>
      <c r="F188" s="227">
        <v>1000</v>
      </c>
      <c r="G188" s="227">
        <v>1000</v>
      </c>
      <c r="H188" s="223">
        <f t="shared" si="10"/>
        <v>3000</v>
      </c>
      <c r="I188" s="223" t="e">
        <f>'4、综合单价分析表'!#REF!</f>
        <v>#REF!</v>
      </c>
      <c r="J188" s="223" t="e">
        <f t="shared" si="9"/>
        <v>#REF!</v>
      </c>
      <c r="K188" s="157"/>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48"/>
      <c r="EK188" s="48"/>
      <c r="EL188" s="48"/>
      <c r="EM188" s="48"/>
      <c r="EN188" s="48"/>
      <c r="EO188" s="48"/>
      <c r="EP188" s="48"/>
      <c r="EQ188" s="48"/>
      <c r="ER188" s="48"/>
      <c r="ES188" s="48"/>
      <c r="ET188" s="48"/>
      <c r="EU188" s="48"/>
      <c r="EV188" s="48"/>
      <c r="EW188" s="48"/>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48"/>
      <c r="HC188" s="48"/>
      <c r="HD188" s="48"/>
      <c r="HE188" s="48"/>
      <c r="HF188" s="48"/>
      <c r="HG188" s="48"/>
      <c r="HH188" s="48"/>
      <c r="HI188" s="48"/>
    </row>
    <row r="189" spans="1:217" s="219" customFormat="1" ht="48" hidden="1" outlineLevel="2">
      <c r="A189" s="203">
        <v>69</v>
      </c>
      <c r="B189" s="62" t="s">
        <v>347</v>
      </c>
      <c r="C189" s="62" t="s">
        <v>315</v>
      </c>
      <c r="D189" s="74" t="s">
        <v>126</v>
      </c>
      <c r="E189" s="227">
        <v>1000</v>
      </c>
      <c r="F189" s="227">
        <v>1000</v>
      </c>
      <c r="G189" s="227">
        <v>1000</v>
      </c>
      <c r="H189" s="223">
        <f t="shared" si="10"/>
        <v>3000</v>
      </c>
      <c r="I189" s="223" t="e">
        <f>'4、综合单价分析表'!#REF!</f>
        <v>#REF!</v>
      </c>
      <c r="J189" s="223" t="e">
        <f t="shared" si="9"/>
        <v>#REF!</v>
      </c>
      <c r="K189" s="157"/>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48"/>
      <c r="EK189" s="48"/>
      <c r="EL189" s="48"/>
      <c r="EM189" s="48"/>
      <c r="EN189" s="48"/>
      <c r="EO189" s="48"/>
      <c r="EP189" s="48"/>
      <c r="EQ189" s="48"/>
      <c r="ER189" s="48"/>
      <c r="ES189" s="48"/>
      <c r="ET189" s="48"/>
      <c r="EU189" s="48"/>
      <c r="EV189" s="48"/>
      <c r="EW189" s="48"/>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48"/>
      <c r="HC189" s="48"/>
      <c r="HD189" s="48"/>
      <c r="HE189" s="48"/>
      <c r="HF189" s="48"/>
      <c r="HG189" s="48"/>
      <c r="HH189" s="48"/>
      <c r="HI189" s="48"/>
    </row>
    <row r="190" spans="1:217" s="219" customFormat="1" ht="48" hidden="1" outlineLevel="2">
      <c r="A190" s="203">
        <v>70</v>
      </c>
      <c r="B190" s="62" t="s">
        <v>348</v>
      </c>
      <c r="C190" s="62" t="s">
        <v>315</v>
      </c>
      <c r="D190" s="74" t="s">
        <v>126</v>
      </c>
      <c r="E190" s="227">
        <v>1000</v>
      </c>
      <c r="F190" s="227">
        <v>1000</v>
      </c>
      <c r="G190" s="227">
        <v>1000</v>
      </c>
      <c r="H190" s="223">
        <f t="shared" si="10"/>
        <v>3000</v>
      </c>
      <c r="I190" s="223" t="e">
        <f>'4、综合单价分析表'!#REF!</f>
        <v>#REF!</v>
      </c>
      <c r="J190" s="223" t="e">
        <f t="shared" si="9"/>
        <v>#REF!</v>
      </c>
      <c r="K190" s="157"/>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48"/>
      <c r="EK190" s="48"/>
      <c r="EL190" s="48"/>
      <c r="EM190" s="48"/>
      <c r="EN190" s="48"/>
      <c r="EO190" s="48"/>
      <c r="EP190" s="48"/>
      <c r="EQ190" s="48"/>
      <c r="ER190" s="48"/>
      <c r="ES190" s="48"/>
      <c r="ET190" s="48"/>
      <c r="EU190" s="48"/>
      <c r="EV190" s="48"/>
      <c r="EW190" s="48"/>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48"/>
      <c r="HC190" s="48"/>
      <c r="HD190" s="48"/>
      <c r="HE190" s="48"/>
      <c r="HF190" s="48"/>
      <c r="HG190" s="48"/>
      <c r="HH190" s="48"/>
      <c r="HI190" s="48"/>
    </row>
    <row r="191" spans="1:217" s="219" customFormat="1" ht="48" hidden="1" outlineLevel="2">
      <c r="A191" s="203">
        <v>71</v>
      </c>
      <c r="B191" s="62" t="s">
        <v>349</v>
      </c>
      <c r="C191" s="62" t="s">
        <v>315</v>
      </c>
      <c r="D191" s="74" t="s">
        <v>126</v>
      </c>
      <c r="E191" s="227">
        <v>1000</v>
      </c>
      <c r="F191" s="227">
        <v>1000</v>
      </c>
      <c r="G191" s="227">
        <v>1000</v>
      </c>
      <c r="H191" s="223">
        <f t="shared" si="10"/>
        <v>3000</v>
      </c>
      <c r="I191" s="223" t="e">
        <f>'4、综合单价分析表'!#REF!</f>
        <v>#REF!</v>
      </c>
      <c r="J191" s="223" t="e">
        <f t="shared" si="9"/>
        <v>#REF!</v>
      </c>
      <c r="K191" s="157"/>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48"/>
      <c r="EK191" s="48"/>
      <c r="EL191" s="48"/>
      <c r="EM191" s="48"/>
      <c r="EN191" s="48"/>
      <c r="EO191" s="48"/>
      <c r="EP191" s="48"/>
      <c r="EQ191" s="48"/>
      <c r="ER191" s="48"/>
      <c r="ES191" s="48"/>
      <c r="ET191" s="48"/>
      <c r="EU191" s="48"/>
      <c r="EV191" s="48"/>
      <c r="EW191" s="48"/>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48"/>
      <c r="HC191" s="48"/>
      <c r="HD191" s="48"/>
      <c r="HE191" s="48"/>
      <c r="HF191" s="48"/>
      <c r="HG191" s="48"/>
      <c r="HH191" s="48"/>
      <c r="HI191" s="48"/>
    </row>
    <row r="192" spans="1:217" s="219" customFormat="1" ht="48" hidden="1" outlineLevel="2">
      <c r="A192" s="203">
        <v>72</v>
      </c>
      <c r="B192" s="62" t="s">
        <v>350</v>
      </c>
      <c r="C192" s="62" t="s">
        <v>315</v>
      </c>
      <c r="D192" s="74" t="s">
        <v>126</v>
      </c>
      <c r="E192" s="227">
        <v>1000</v>
      </c>
      <c r="F192" s="227">
        <v>1000</v>
      </c>
      <c r="G192" s="227">
        <v>1000</v>
      </c>
      <c r="H192" s="223">
        <f t="shared" si="10"/>
        <v>3000</v>
      </c>
      <c r="I192" s="223" t="e">
        <f>'4、综合单价分析表'!#REF!</f>
        <v>#REF!</v>
      </c>
      <c r="J192" s="223" t="e">
        <f t="shared" si="9"/>
        <v>#REF!</v>
      </c>
      <c r="K192" s="157"/>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48"/>
      <c r="EK192" s="48"/>
      <c r="EL192" s="48"/>
      <c r="EM192" s="48"/>
      <c r="EN192" s="48"/>
      <c r="EO192" s="48"/>
      <c r="EP192" s="48"/>
      <c r="EQ192" s="48"/>
      <c r="ER192" s="48"/>
      <c r="ES192" s="48"/>
      <c r="ET192" s="48"/>
      <c r="EU192" s="48"/>
      <c r="EV192" s="48"/>
      <c r="EW192" s="48"/>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48"/>
      <c r="HC192" s="48"/>
      <c r="HD192" s="48"/>
      <c r="HE192" s="48"/>
      <c r="HF192" s="48"/>
      <c r="HG192" s="48"/>
      <c r="HH192" s="48"/>
      <c r="HI192" s="48"/>
    </row>
    <row r="193" spans="1:217" s="219" customFormat="1" ht="48" hidden="1" outlineLevel="2">
      <c r="A193" s="203">
        <v>73</v>
      </c>
      <c r="B193" s="62" t="s">
        <v>351</v>
      </c>
      <c r="C193" s="62" t="s">
        <v>315</v>
      </c>
      <c r="D193" s="74" t="s">
        <v>126</v>
      </c>
      <c r="E193" s="227">
        <v>1000</v>
      </c>
      <c r="F193" s="227">
        <v>1000</v>
      </c>
      <c r="G193" s="227">
        <v>1000</v>
      </c>
      <c r="H193" s="223">
        <f t="shared" si="10"/>
        <v>3000</v>
      </c>
      <c r="I193" s="223" t="e">
        <f>'4、综合单价分析表'!#REF!</f>
        <v>#REF!</v>
      </c>
      <c r="J193" s="223" t="e">
        <f t="shared" ref="J193:J212" si="11">I193*H193</f>
        <v>#REF!</v>
      </c>
      <c r="K193" s="157"/>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48"/>
      <c r="EK193" s="48"/>
      <c r="EL193" s="48"/>
      <c r="EM193" s="48"/>
      <c r="EN193" s="48"/>
      <c r="EO193" s="48"/>
      <c r="EP193" s="48"/>
      <c r="EQ193" s="48"/>
      <c r="ER193" s="48"/>
      <c r="ES193" s="48"/>
      <c r="ET193" s="48"/>
      <c r="EU193" s="48"/>
      <c r="EV193" s="48"/>
      <c r="EW193" s="48"/>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48"/>
      <c r="HC193" s="48"/>
      <c r="HD193" s="48"/>
      <c r="HE193" s="48"/>
      <c r="HF193" s="48"/>
      <c r="HG193" s="48"/>
      <c r="HH193" s="48"/>
      <c r="HI193" s="48"/>
    </row>
    <row r="194" spans="1:217" s="219" customFormat="1" ht="48" hidden="1" outlineLevel="2">
      <c r="A194" s="203">
        <v>74</v>
      </c>
      <c r="B194" s="62" t="s">
        <v>352</v>
      </c>
      <c r="C194" s="62" t="s">
        <v>315</v>
      </c>
      <c r="D194" s="74" t="s">
        <v>126</v>
      </c>
      <c r="E194" s="227">
        <v>1000</v>
      </c>
      <c r="F194" s="227">
        <v>1000</v>
      </c>
      <c r="G194" s="227">
        <v>1000</v>
      </c>
      <c r="H194" s="223">
        <f t="shared" si="10"/>
        <v>3000</v>
      </c>
      <c r="I194" s="223" t="e">
        <f>'4、综合单价分析表'!#REF!</f>
        <v>#REF!</v>
      </c>
      <c r="J194" s="223" t="e">
        <f t="shared" si="11"/>
        <v>#REF!</v>
      </c>
      <c r="K194" s="157"/>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48"/>
      <c r="EK194" s="48"/>
      <c r="EL194" s="48"/>
      <c r="EM194" s="48"/>
      <c r="EN194" s="48"/>
      <c r="EO194" s="48"/>
      <c r="EP194" s="48"/>
      <c r="EQ194" s="48"/>
      <c r="ER194" s="48"/>
      <c r="ES194" s="48"/>
      <c r="ET194" s="48"/>
      <c r="EU194" s="48"/>
      <c r="EV194" s="48"/>
      <c r="EW194" s="48"/>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48"/>
      <c r="HC194" s="48"/>
      <c r="HD194" s="48"/>
      <c r="HE194" s="48"/>
      <c r="HF194" s="48"/>
      <c r="HG194" s="48"/>
      <c r="HH194" s="48"/>
      <c r="HI194" s="48"/>
    </row>
    <row r="195" spans="1:217" s="219" customFormat="1" ht="48" hidden="1" outlineLevel="2">
      <c r="A195" s="203">
        <v>75</v>
      </c>
      <c r="B195" s="62" t="s">
        <v>353</v>
      </c>
      <c r="C195" s="62" t="s">
        <v>315</v>
      </c>
      <c r="D195" s="74" t="s">
        <v>126</v>
      </c>
      <c r="E195" s="227">
        <v>1000</v>
      </c>
      <c r="F195" s="227">
        <v>1000</v>
      </c>
      <c r="G195" s="227">
        <v>1000</v>
      </c>
      <c r="H195" s="223">
        <f t="shared" si="10"/>
        <v>3000</v>
      </c>
      <c r="I195" s="223" t="e">
        <f>'4、综合单价分析表'!#REF!</f>
        <v>#REF!</v>
      </c>
      <c r="J195" s="223" t="e">
        <f t="shared" si="11"/>
        <v>#REF!</v>
      </c>
      <c r="K195" s="157"/>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48"/>
      <c r="EK195" s="48"/>
      <c r="EL195" s="48"/>
      <c r="EM195" s="48"/>
      <c r="EN195" s="48"/>
      <c r="EO195" s="48"/>
      <c r="EP195" s="48"/>
      <c r="EQ195" s="48"/>
      <c r="ER195" s="48"/>
      <c r="ES195" s="48"/>
      <c r="ET195" s="48"/>
      <c r="EU195" s="48"/>
      <c r="EV195" s="48"/>
      <c r="EW195" s="48"/>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48"/>
      <c r="HC195" s="48"/>
      <c r="HD195" s="48"/>
      <c r="HE195" s="48"/>
      <c r="HF195" s="48"/>
      <c r="HG195" s="48"/>
      <c r="HH195" s="48"/>
      <c r="HI195" s="48"/>
    </row>
    <row r="196" spans="1:217" s="219" customFormat="1" ht="48" hidden="1" outlineLevel="2">
      <c r="A196" s="203">
        <v>76</v>
      </c>
      <c r="B196" s="62" t="s">
        <v>354</v>
      </c>
      <c r="C196" s="62" t="s">
        <v>315</v>
      </c>
      <c r="D196" s="74" t="s">
        <v>126</v>
      </c>
      <c r="E196" s="227">
        <v>1000</v>
      </c>
      <c r="F196" s="227">
        <v>1000</v>
      </c>
      <c r="G196" s="227">
        <v>1000</v>
      </c>
      <c r="H196" s="223">
        <f t="shared" si="10"/>
        <v>3000</v>
      </c>
      <c r="I196" s="223" t="e">
        <f>'4、综合单价分析表'!#REF!</f>
        <v>#REF!</v>
      </c>
      <c r="J196" s="223" t="e">
        <f t="shared" si="11"/>
        <v>#REF!</v>
      </c>
      <c r="K196" s="157"/>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48"/>
      <c r="EK196" s="48"/>
      <c r="EL196" s="48"/>
      <c r="EM196" s="48"/>
      <c r="EN196" s="48"/>
      <c r="EO196" s="48"/>
      <c r="EP196" s="48"/>
      <c r="EQ196" s="48"/>
      <c r="ER196" s="48"/>
      <c r="ES196" s="48"/>
      <c r="ET196" s="48"/>
      <c r="EU196" s="48"/>
      <c r="EV196" s="48"/>
      <c r="EW196" s="48"/>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48"/>
      <c r="HC196" s="48"/>
      <c r="HD196" s="48"/>
      <c r="HE196" s="48"/>
      <c r="HF196" s="48"/>
      <c r="HG196" s="48"/>
      <c r="HH196" s="48"/>
      <c r="HI196" s="48"/>
    </row>
    <row r="197" spans="1:217" s="219" customFormat="1" ht="24" hidden="1" outlineLevel="2">
      <c r="A197" s="203">
        <v>77</v>
      </c>
      <c r="B197" s="62" t="s">
        <v>355</v>
      </c>
      <c r="C197" s="62" t="s">
        <v>356</v>
      </c>
      <c r="D197" s="74" t="s">
        <v>126</v>
      </c>
      <c r="E197" s="227">
        <v>13900</v>
      </c>
      <c r="F197" s="227">
        <v>15000</v>
      </c>
      <c r="G197" s="227">
        <v>12000</v>
      </c>
      <c r="H197" s="223">
        <f t="shared" si="10"/>
        <v>40900</v>
      </c>
      <c r="I197" s="223" t="e">
        <f>'4、综合单价分析表'!#REF!</f>
        <v>#REF!</v>
      </c>
      <c r="J197" s="223" t="e">
        <f t="shared" si="11"/>
        <v>#REF!</v>
      </c>
      <c r="K197" s="157"/>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48"/>
      <c r="EK197" s="48"/>
      <c r="EL197" s="48"/>
      <c r="EM197" s="48"/>
      <c r="EN197" s="48"/>
      <c r="EO197" s="48"/>
      <c r="EP197" s="48"/>
      <c r="EQ197" s="48"/>
      <c r="ER197" s="48"/>
      <c r="ES197" s="48"/>
      <c r="ET197" s="48"/>
      <c r="EU197" s="48"/>
      <c r="EV197" s="48"/>
      <c r="EW197" s="48"/>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48"/>
      <c r="HC197" s="48"/>
      <c r="HD197" s="48"/>
      <c r="HE197" s="48"/>
      <c r="HF197" s="48"/>
      <c r="HG197" s="48"/>
      <c r="HH197" s="48"/>
      <c r="HI197" s="48"/>
    </row>
    <row r="198" spans="1:217" s="219" customFormat="1" ht="24" hidden="1" outlineLevel="2">
      <c r="A198" s="203">
        <v>78</v>
      </c>
      <c r="B198" s="62" t="s">
        <v>357</v>
      </c>
      <c r="C198" s="62" t="s">
        <v>356</v>
      </c>
      <c r="D198" s="74" t="s">
        <v>126</v>
      </c>
      <c r="E198" s="227">
        <f>23700+88800</f>
        <v>112500</v>
      </c>
      <c r="F198" s="227">
        <v>15000</v>
      </c>
      <c r="G198" s="227">
        <f>23000+20000</f>
        <v>43000</v>
      </c>
      <c r="H198" s="223">
        <f t="shared" si="10"/>
        <v>170500</v>
      </c>
      <c r="I198" s="223" t="e">
        <f>'4、综合单价分析表'!#REF!</f>
        <v>#REF!</v>
      </c>
      <c r="J198" s="223" t="e">
        <f t="shared" si="11"/>
        <v>#REF!</v>
      </c>
      <c r="K198" s="157"/>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48"/>
      <c r="EK198" s="48"/>
      <c r="EL198" s="48"/>
      <c r="EM198" s="48"/>
      <c r="EN198" s="48"/>
      <c r="EO198" s="48"/>
      <c r="EP198" s="48"/>
      <c r="EQ198" s="48"/>
      <c r="ER198" s="48"/>
      <c r="ES198" s="48"/>
      <c r="ET198" s="48"/>
      <c r="EU198" s="48"/>
      <c r="EV198" s="48"/>
      <c r="EW198" s="48"/>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48"/>
      <c r="HC198" s="48"/>
      <c r="HD198" s="48"/>
      <c r="HE198" s="48"/>
      <c r="HF198" s="48"/>
      <c r="HG198" s="48"/>
      <c r="HH198" s="48"/>
      <c r="HI198" s="48"/>
    </row>
    <row r="199" spans="1:217" s="219" customFormat="1" ht="24" hidden="1" outlineLevel="2">
      <c r="A199" s="203">
        <v>79</v>
      </c>
      <c r="B199" s="62" t="s">
        <v>358</v>
      </c>
      <c r="C199" s="62" t="s">
        <v>356</v>
      </c>
      <c r="D199" s="74" t="s">
        <v>126</v>
      </c>
      <c r="E199" s="227">
        <f>16830+1683</f>
        <v>18513</v>
      </c>
      <c r="F199" s="227">
        <v>20000</v>
      </c>
      <c r="G199" s="227"/>
      <c r="H199" s="223">
        <f t="shared" si="10"/>
        <v>38513</v>
      </c>
      <c r="I199" s="223" t="e">
        <f>'4、综合单价分析表'!#REF!</f>
        <v>#REF!</v>
      </c>
      <c r="J199" s="223" t="e">
        <f t="shared" si="11"/>
        <v>#REF!</v>
      </c>
      <c r="K199" s="157"/>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48"/>
      <c r="EK199" s="48"/>
      <c r="EL199" s="48"/>
      <c r="EM199" s="48"/>
      <c r="EN199" s="48"/>
      <c r="EO199" s="48"/>
      <c r="EP199" s="48"/>
      <c r="EQ199" s="48"/>
      <c r="ER199" s="48"/>
      <c r="ES199" s="48"/>
      <c r="ET199" s="48"/>
      <c r="EU199" s="48"/>
      <c r="EV199" s="48"/>
      <c r="EW199" s="48"/>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48"/>
      <c r="HC199" s="48"/>
      <c r="HD199" s="48"/>
      <c r="HE199" s="48"/>
      <c r="HF199" s="48"/>
      <c r="HG199" s="48"/>
      <c r="HH199" s="48"/>
      <c r="HI199" s="48"/>
    </row>
    <row r="200" spans="1:217" s="219" customFormat="1" ht="24" hidden="1" outlineLevel="2">
      <c r="A200" s="203">
        <v>80</v>
      </c>
      <c r="B200" s="62" t="s">
        <v>359</v>
      </c>
      <c r="C200" s="62" t="s">
        <v>356</v>
      </c>
      <c r="D200" s="74" t="s">
        <v>126</v>
      </c>
      <c r="E200" s="227">
        <v>1000</v>
      </c>
      <c r="F200" s="227">
        <v>1000</v>
      </c>
      <c r="G200" s="227">
        <v>1000</v>
      </c>
      <c r="H200" s="223">
        <f t="shared" si="10"/>
        <v>3000</v>
      </c>
      <c r="I200" s="223" t="e">
        <f>'4、综合单价分析表'!#REF!</f>
        <v>#REF!</v>
      </c>
      <c r="J200" s="223" t="e">
        <f t="shared" si="11"/>
        <v>#REF!</v>
      </c>
      <c r="K200" s="157"/>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48"/>
      <c r="EK200" s="48"/>
      <c r="EL200" s="48"/>
      <c r="EM200" s="48"/>
      <c r="EN200" s="48"/>
      <c r="EO200" s="48"/>
      <c r="EP200" s="48"/>
      <c r="EQ200" s="48"/>
      <c r="ER200" s="48"/>
      <c r="ES200" s="48"/>
      <c r="ET200" s="48"/>
      <c r="EU200" s="48"/>
      <c r="EV200" s="48"/>
      <c r="EW200" s="48"/>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48"/>
      <c r="HC200" s="48"/>
      <c r="HD200" s="48"/>
      <c r="HE200" s="48"/>
      <c r="HF200" s="48"/>
      <c r="HG200" s="48"/>
      <c r="HH200" s="48"/>
      <c r="HI200" s="48"/>
    </row>
    <row r="201" spans="1:217" s="219" customFormat="1" ht="24" hidden="1" outlineLevel="2">
      <c r="A201" s="203">
        <v>81</v>
      </c>
      <c r="B201" s="62" t="s">
        <v>360</v>
      </c>
      <c r="C201" s="62" t="s">
        <v>356</v>
      </c>
      <c r="D201" s="74" t="s">
        <v>126</v>
      </c>
      <c r="E201" s="227">
        <v>1000</v>
      </c>
      <c r="F201" s="227">
        <v>1000</v>
      </c>
      <c r="G201" s="227">
        <v>1000</v>
      </c>
      <c r="H201" s="223">
        <f t="shared" si="10"/>
        <v>3000</v>
      </c>
      <c r="I201" s="223" t="e">
        <f>'4、综合单价分析表'!#REF!</f>
        <v>#REF!</v>
      </c>
      <c r="J201" s="223" t="e">
        <f t="shared" si="11"/>
        <v>#REF!</v>
      </c>
      <c r="K201" s="157"/>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48"/>
      <c r="EK201" s="48"/>
      <c r="EL201" s="48"/>
      <c r="EM201" s="48"/>
      <c r="EN201" s="48"/>
      <c r="EO201" s="48"/>
      <c r="EP201" s="48"/>
      <c r="EQ201" s="48"/>
      <c r="ER201" s="48"/>
      <c r="ES201" s="48"/>
      <c r="ET201" s="48"/>
      <c r="EU201" s="48"/>
      <c r="EV201" s="48"/>
      <c r="EW201" s="48"/>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48"/>
      <c r="HC201" s="48"/>
      <c r="HD201" s="48"/>
      <c r="HE201" s="48"/>
      <c r="HF201" s="48"/>
      <c r="HG201" s="48"/>
      <c r="HH201" s="48"/>
      <c r="HI201" s="48"/>
    </row>
    <row r="202" spans="1:217" s="219" customFormat="1" ht="24" hidden="1" outlineLevel="2">
      <c r="A202" s="203">
        <v>82</v>
      </c>
      <c r="B202" s="62" t="s">
        <v>361</v>
      </c>
      <c r="C202" s="62" t="s">
        <v>356</v>
      </c>
      <c r="D202" s="74" t="s">
        <v>126</v>
      </c>
      <c r="E202" s="227">
        <v>1000</v>
      </c>
      <c r="F202" s="227">
        <v>1000</v>
      </c>
      <c r="G202" s="227">
        <v>1000</v>
      </c>
      <c r="H202" s="223">
        <f t="shared" si="10"/>
        <v>3000</v>
      </c>
      <c r="I202" s="223" t="e">
        <f>'4、综合单价分析表'!#REF!</f>
        <v>#REF!</v>
      </c>
      <c r="J202" s="223" t="e">
        <f t="shared" si="11"/>
        <v>#REF!</v>
      </c>
      <c r="K202" s="157"/>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48"/>
      <c r="EK202" s="48"/>
      <c r="EL202" s="48"/>
      <c r="EM202" s="48"/>
      <c r="EN202" s="48"/>
      <c r="EO202" s="48"/>
      <c r="EP202" s="48"/>
      <c r="EQ202" s="48"/>
      <c r="ER202" s="48"/>
      <c r="ES202" s="48"/>
      <c r="ET202" s="48"/>
      <c r="EU202" s="48"/>
      <c r="EV202" s="48"/>
      <c r="EW202" s="48"/>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48"/>
      <c r="HC202" s="48"/>
      <c r="HD202" s="48"/>
      <c r="HE202" s="48"/>
      <c r="HF202" s="48"/>
      <c r="HG202" s="48"/>
      <c r="HH202" s="48"/>
      <c r="HI202" s="48"/>
    </row>
    <row r="203" spans="1:217" s="219" customFormat="1" ht="24" hidden="1" outlineLevel="2">
      <c r="A203" s="203">
        <v>83</v>
      </c>
      <c r="B203" s="62" t="s">
        <v>362</v>
      </c>
      <c r="C203" s="62" t="s">
        <v>356</v>
      </c>
      <c r="D203" s="74" t="s">
        <v>126</v>
      </c>
      <c r="E203" s="227">
        <v>1000</v>
      </c>
      <c r="F203" s="227">
        <v>1000</v>
      </c>
      <c r="G203" s="227">
        <v>1000</v>
      </c>
      <c r="H203" s="223">
        <f t="shared" si="10"/>
        <v>3000</v>
      </c>
      <c r="I203" s="223" t="e">
        <f>'4、综合单价分析表'!#REF!</f>
        <v>#REF!</v>
      </c>
      <c r="J203" s="223" t="e">
        <f t="shared" si="11"/>
        <v>#REF!</v>
      </c>
      <c r="K203" s="157"/>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48"/>
      <c r="EK203" s="48"/>
      <c r="EL203" s="48"/>
      <c r="EM203" s="48"/>
      <c r="EN203" s="48"/>
      <c r="EO203" s="48"/>
      <c r="EP203" s="48"/>
      <c r="EQ203" s="48"/>
      <c r="ER203" s="48"/>
      <c r="ES203" s="48"/>
      <c r="ET203" s="48"/>
      <c r="EU203" s="48"/>
      <c r="EV203" s="48"/>
      <c r="EW203" s="48"/>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48"/>
      <c r="HC203" s="48"/>
      <c r="HD203" s="48"/>
      <c r="HE203" s="48"/>
      <c r="HF203" s="48"/>
      <c r="HG203" s="48"/>
      <c r="HH203" s="48"/>
      <c r="HI203" s="48"/>
    </row>
    <row r="204" spans="1:217" s="219" customFormat="1" ht="24" hidden="1" outlineLevel="2">
      <c r="A204" s="203">
        <v>84</v>
      </c>
      <c r="B204" s="62" t="s">
        <v>363</v>
      </c>
      <c r="C204" s="62" t="s">
        <v>356</v>
      </c>
      <c r="D204" s="74" t="s">
        <v>126</v>
      </c>
      <c r="E204" s="227">
        <v>1000</v>
      </c>
      <c r="F204" s="227">
        <v>1000</v>
      </c>
      <c r="G204" s="227">
        <v>1000</v>
      </c>
      <c r="H204" s="223">
        <f t="shared" si="10"/>
        <v>3000</v>
      </c>
      <c r="I204" s="223" t="e">
        <f>'4、综合单价分析表'!#REF!</f>
        <v>#REF!</v>
      </c>
      <c r="J204" s="223" t="e">
        <f t="shared" si="11"/>
        <v>#REF!</v>
      </c>
      <c r="K204" s="157"/>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48"/>
      <c r="EK204" s="48"/>
      <c r="EL204" s="48"/>
      <c r="EM204" s="48"/>
      <c r="EN204" s="48"/>
      <c r="EO204" s="48"/>
      <c r="EP204" s="48"/>
      <c r="EQ204" s="48"/>
      <c r="ER204" s="48"/>
      <c r="ES204" s="48"/>
      <c r="ET204" s="48"/>
      <c r="EU204" s="48"/>
      <c r="EV204" s="48"/>
      <c r="EW204" s="48"/>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48"/>
      <c r="HC204" s="48"/>
      <c r="HD204" s="48"/>
      <c r="HE204" s="48"/>
      <c r="HF204" s="48"/>
      <c r="HG204" s="48"/>
      <c r="HH204" s="48"/>
      <c r="HI204" s="48"/>
    </row>
    <row r="205" spans="1:217" s="219" customFormat="1" ht="24" hidden="1" outlineLevel="2">
      <c r="A205" s="203">
        <v>85</v>
      </c>
      <c r="B205" s="62" t="s">
        <v>364</v>
      </c>
      <c r="C205" s="62" t="s">
        <v>356</v>
      </c>
      <c r="D205" s="74" t="s">
        <v>126</v>
      </c>
      <c r="E205" s="227">
        <v>1000</v>
      </c>
      <c r="F205" s="227">
        <v>1000</v>
      </c>
      <c r="G205" s="227">
        <v>1000</v>
      </c>
      <c r="H205" s="223">
        <f t="shared" si="10"/>
        <v>3000</v>
      </c>
      <c r="I205" s="223" t="e">
        <f>'4、综合单价分析表'!#REF!</f>
        <v>#REF!</v>
      </c>
      <c r="J205" s="223" t="e">
        <f t="shared" si="11"/>
        <v>#REF!</v>
      </c>
      <c r="K205" s="157"/>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48"/>
      <c r="EK205" s="48"/>
      <c r="EL205" s="48"/>
      <c r="EM205" s="48"/>
      <c r="EN205" s="48"/>
      <c r="EO205" s="48"/>
      <c r="EP205" s="48"/>
      <c r="EQ205" s="48"/>
      <c r="ER205" s="48"/>
      <c r="ES205" s="48"/>
      <c r="ET205" s="48"/>
      <c r="EU205" s="48"/>
      <c r="EV205" s="48"/>
      <c r="EW205" s="48"/>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48"/>
      <c r="HC205" s="48"/>
      <c r="HD205" s="48"/>
      <c r="HE205" s="48"/>
      <c r="HF205" s="48"/>
      <c r="HG205" s="48"/>
      <c r="HH205" s="48"/>
      <c r="HI205" s="48"/>
    </row>
    <row r="206" spans="1:217" s="219" customFormat="1" ht="24" hidden="1" outlineLevel="2">
      <c r="A206" s="203">
        <v>86</v>
      </c>
      <c r="B206" s="62" t="s">
        <v>365</v>
      </c>
      <c r="C206" s="62" t="s">
        <v>356</v>
      </c>
      <c r="D206" s="74" t="s">
        <v>126</v>
      </c>
      <c r="E206" s="227">
        <v>1000</v>
      </c>
      <c r="F206" s="227">
        <v>1000</v>
      </c>
      <c r="G206" s="227">
        <v>1000</v>
      </c>
      <c r="H206" s="223">
        <f t="shared" si="10"/>
        <v>3000</v>
      </c>
      <c r="I206" s="223" t="e">
        <f>'4、综合单价分析表'!#REF!</f>
        <v>#REF!</v>
      </c>
      <c r="J206" s="223" t="e">
        <f t="shared" si="11"/>
        <v>#REF!</v>
      </c>
      <c r="K206" s="157"/>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48"/>
      <c r="EK206" s="48"/>
      <c r="EL206" s="48"/>
      <c r="EM206" s="48"/>
      <c r="EN206" s="48"/>
      <c r="EO206" s="48"/>
      <c r="EP206" s="48"/>
      <c r="EQ206" s="48"/>
      <c r="ER206" s="48"/>
      <c r="ES206" s="48"/>
      <c r="ET206" s="48"/>
      <c r="EU206" s="48"/>
      <c r="EV206" s="48"/>
      <c r="EW206" s="48"/>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48"/>
      <c r="HC206" s="48"/>
      <c r="HD206" s="48"/>
      <c r="HE206" s="48"/>
      <c r="HF206" s="48"/>
      <c r="HG206" s="48"/>
      <c r="HH206" s="48"/>
      <c r="HI206" s="48"/>
    </row>
    <row r="207" spans="1:217" s="219" customFormat="1" ht="36" hidden="1" outlineLevel="2">
      <c r="A207" s="203">
        <v>87</v>
      </c>
      <c r="B207" s="62" t="s">
        <v>366</v>
      </c>
      <c r="C207" s="62" t="s">
        <v>367</v>
      </c>
      <c r="D207" s="74" t="s">
        <v>168</v>
      </c>
      <c r="E207" s="227">
        <v>10</v>
      </c>
      <c r="F207" s="227">
        <v>10</v>
      </c>
      <c r="G207" s="227">
        <v>10</v>
      </c>
      <c r="H207" s="223">
        <f t="shared" si="10"/>
        <v>30</v>
      </c>
      <c r="I207" s="223" t="e">
        <f>'4、综合单价分析表'!#REF!</f>
        <v>#REF!</v>
      </c>
      <c r="J207" s="223" t="e">
        <f t="shared" si="11"/>
        <v>#REF!</v>
      </c>
      <c r="K207" s="157"/>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48"/>
      <c r="EK207" s="48"/>
      <c r="EL207" s="48"/>
      <c r="EM207" s="48"/>
      <c r="EN207" s="48"/>
      <c r="EO207" s="48"/>
      <c r="EP207" s="48"/>
      <c r="EQ207" s="48"/>
      <c r="ER207" s="48"/>
      <c r="ES207" s="48"/>
      <c r="ET207" s="48"/>
      <c r="EU207" s="48"/>
      <c r="EV207" s="48"/>
      <c r="EW207" s="48"/>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48"/>
      <c r="HC207" s="48"/>
      <c r="HD207" s="48"/>
      <c r="HE207" s="48"/>
      <c r="HF207" s="48"/>
      <c r="HG207" s="48"/>
      <c r="HH207" s="48"/>
      <c r="HI207" s="48"/>
    </row>
    <row r="208" spans="1:217" s="219" customFormat="1" ht="36" hidden="1" outlineLevel="2">
      <c r="A208" s="203">
        <v>88</v>
      </c>
      <c r="B208" s="62" t="s">
        <v>368</v>
      </c>
      <c r="C208" s="62" t="s">
        <v>367</v>
      </c>
      <c r="D208" s="74" t="s">
        <v>168</v>
      </c>
      <c r="E208" s="227">
        <v>10</v>
      </c>
      <c r="F208" s="227">
        <v>10</v>
      </c>
      <c r="G208" s="227">
        <v>10</v>
      </c>
      <c r="H208" s="223">
        <f t="shared" si="10"/>
        <v>30</v>
      </c>
      <c r="I208" s="223" t="e">
        <f>'4、综合单价分析表'!#REF!</f>
        <v>#REF!</v>
      </c>
      <c r="J208" s="223" t="e">
        <f t="shared" si="11"/>
        <v>#REF!</v>
      </c>
      <c r="K208" s="157"/>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c r="BT208" s="48"/>
      <c r="BU208" s="48"/>
      <c r="BV208" s="48"/>
      <c r="BW208" s="48"/>
      <c r="BX208" s="48"/>
      <c r="BY208" s="48"/>
      <c r="BZ208" s="48"/>
      <c r="CA208" s="48"/>
      <c r="CB208" s="48"/>
      <c r="CC208" s="48"/>
      <c r="CD208" s="48"/>
      <c r="CE208" s="48"/>
      <c r="CF208" s="48"/>
      <c r="CG208" s="48"/>
      <c r="CH208" s="48"/>
      <c r="CI208" s="48"/>
      <c r="CJ208" s="48"/>
      <c r="CK208" s="48"/>
      <c r="CL208" s="48"/>
      <c r="CM208" s="48"/>
      <c r="CN208" s="48"/>
      <c r="CO208" s="48"/>
      <c r="CP208" s="48"/>
      <c r="CQ208" s="48"/>
      <c r="CR208" s="48"/>
      <c r="CS208" s="48"/>
      <c r="CT208" s="48"/>
      <c r="CU208" s="48"/>
      <c r="CV208" s="48"/>
      <c r="CW208" s="48"/>
      <c r="CX208" s="48"/>
      <c r="CY208" s="48"/>
      <c r="CZ208" s="48"/>
      <c r="DA208" s="48"/>
      <c r="DB208" s="48"/>
      <c r="DC208" s="48"/>
      <c r="DD208" s="48"/>
      <c r="DE208" s="48"/>
      <c r="DF208" s="48"/>
      <c r="DG208" s="48"/>
      <c r="DH208" s="48"/>
      <c r="DI208" s="48"/>
      <c r="DJ208" s="48"/>
      <c r="DK208" s="48"/>
      <c r="DL208" s="48"/>
      <c r="DM208" s="48"/>
      <c r="DN208" s="48"/>
      <c r="DO208" s="48"/>
      <c r="DP208" s="48"/>
      <c r="DQ208" s="48"/>
      <c r="DR208" s="48"/>
      <c r="DS208" s="48"/>
      <c r="DT208" s="48"/>
      <c r="DU208" s="48"/>
      <c r="DV208" s="48"/>
      <c r="DW208" s="48"/>
      <c r="DX208" s="48"/>
      <c r="DY208" s="48"/>
      <c r="DZ208" s="48"/>
      <c r="EA208" s="48"/>
      <c r="EB208" s="48"/>
      <c r="EC208" s="48"/>
      <c r="ED208" s="48"/>
      <c r="EE208" s="48"/>
      <c r="EF208" s="48"/>
      <c r="EG208" s="48"/>
      <c r="EH208" s="48"/>
      <c r="EI208" s="48"/>
      <c r="EJ208" s="48"/>
      <c r="EK208" s="48"/>
      <c r="EL208" s="48"/>
      <c r="EM208" s="48"/>
      <c r="EN208" s="48"/>
      <c r="EO208" s="48"/>
      <c r="EP208" s="48"/>
      <c r="EQ208" s="48"/>
      <c r="ER208" s="48"/>
      <c r="ES208" s="48"/>
      <c r="ET208" s="48"/>
      <c r="EU208" s="48"/>
      <c r="EV208" s="48"/>
      <c r="EW208" s="48"/>
      <c r="EX208" s="48"/>
      <c r="EY208" s="48"/>
      <c r="EZ208" s="48"/>
      <c r="FA208" s="48"/>
      <c r="FB208" s="48"/>
      <c r="FC208" s="48"/>
      <c r="FD208" s="48"/>
      <c r="FE208" s="48"/>
      <c r="FF208" s="48"/>
      <c r="FG208" s="48"/>
      <c r="FH208" s="48"/>
      <c r="FI208" s="48"/>
      <c r="FJ208" s="48"/>
      <c r="FK208" s="48"/>
      <c r="FL208" s="48"/>
      <c r="FM208" s="48"/>
      <c r="FN208" s="48"/>
      <c r="FO208" s="48"/>
      <c r="FP208" s="48"/>
      <c r="FQ208" s="48"/>
      <c r="FR208" s="48"/>
      <c r="FS208" s="48"/>
      <c r="FT208" s="48"/>
      <c r="FU208" s="48"/>
      <c r="FV208" s="48"/>
      <c r="FW208" s="48"/>
      <c r="FX208" s="48"/>
      <c r="FY208" s="48"/>
      <c r="FZ208" s="48"/>
      <c r="GA208" s="48"/>
      <c r="GB208" s="48"/>
      <c r="GC208" s="48"/>
      <c r="GD208" s="48"/>
      <c r="GE208" s="48"/>
      <c r="GF208" s="48"/>
      <c r="GG208" s="48"/>
      <c r="GH208" s="48"/>
      <c r="GI208" s="48"/>
      <c r="GJ208" s="48"/>
      <c r="GK208" s="48"/>
      <c r="GL208" s="48"/>
      <c r="GM208" s="48"/>
      <c r="GN208" s="48"/>
      <c r="GO208" s="48"/>
      <c r="GP208" s="48"/>
      <c r="GQ208" s="48"/>
      <c r="GR208" s="48"/>
      <c r="GS208" s="48"/>
      <c r="GT208" s="48"/>
      <c r="GU208" s="48"/>
      <c r="GV208" s="48"/>
      <c r="GW208" s="48"/>
      <c r="GX208" s="48"/>
      <c r="GY208" s="48"/>
      <c r="GZ208" s="48"/>
      <c r="HA208" s="48"/>
      <c r="HB208" s="48"/>
      <c r="HC208" s="48"/>
      <c r="HD208" s="48"/>
      <c r="HE208" s="48"/>
      <c r="HF208" s="48"/>
      <c r="HG208" s="48"/>
      <c r="HH208" s="48"/>
      <c r="HI208" s="48"/>
    </row>
    <row r="209" spans="1:217" s="219" customFormat="1" ht="36" hidden="1" outlineLevel="2">
      <c r="A209" s="203">
        <v>89</v>
      </c>
      <c r="B209" s="62" t="s">
        <v>369</v>
      </c>
      <c r="C209" s="62" t="s">
        <v>367</v>
      </c>
      <c r="D209" s="74" t="s">
        <v>168</v>
      </c>
      <c r="E209" s="227">
        <v>10</v>
      </c>
      <c r="F209" s="227">
        <v>10</v>
      </c>
      <c r="G209" s="227">
        <v>10</v>
      </c>
      <c r="H209" s="223">
        <f t="shared" si="10"/>
        <v>30</v>
      </c>
      <c r="I209" s="223" t="e">
        <f>'4、综合单价分析表'!#REF!</f>
        <v>#REF!</v>
      </c>
      <c r="J209" s="223" t="e">
        <f t="shared" si="11"/>
        <v>#REF!</v>
      </c>
      <c r="K209" s="157"/>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c r="BT209" s="48"/>
      <c r="BU209" s="48"/>
      <c r="BV209" s="48"/>
      <c r="BW209" s="48"/>
      <c r="BX209" s="48"/>
      <c r="BY209" s="48"/>
      <c r="BZ209" s="48"/>
      <c r="CA209" s="48"/>
      <c r="CB209" s="48"/>
      <c r="CC209" s="48"/>
      <c r="CD209" s="48"/>
      <c r="CE209" s="48"/>
      <c r="CF209" s="48"/>
      <c r="CG209" s="48"/>
      <c r="CH209" s="48"/>
      <c r="CI209" s="48"/>
      <c r="CJ209" s="48"/>
      <c r="CK209" s="48"/>
      <c r="CL209" s="48"/>
      <c r="CM209" s="48"/>
      <c r="CN209" s="48"/>
      <c r="CO209" s="48"/>
      <c r="CP209" s="48"/>
      <c r="CQ209" s="48"/>
      <c r="CR209" s="48"/>
      <c r="CS209" s="48"/>
      <c r="CT209" s="48"/>
      <c r="CU209" s="48"/>
      <c r="CV209" s="48"/>
      <c r="CW209" s="48"/>
      <c r="CX209" s="48"/>
      <c r="CY209" s="48"/>
      <c r="CZ209" s="48"/>
      <c r="DA209" s="48"/>
      <c r="DB209" s="48"/>
      <c r="DC209" s="48"/>
      <c r="DD209" s="48"/>
      <c r="DE209" s="48"/>
      <c r="DF209" s="48"/>
      <c r="DG209" s="48"/>
      <c r="DH209" s="48"/>
      <c r="DI209" s="48"/>
      <c r="DJ209" s="48"/>
      <c r="DK209" s="48"/>
      <c r="DL209" s="48"/>
      <c r="DM209" s="48"/>
      <c r="DN209" s="48"/>
      <c r="DO209" s="48"/>
      <c r="DP209" s="48"/>
      <c r="DQ209" s="48"/>
      <c r="DR209" s="48"/>
      <c r="DS209" s="48"/>
      <c r="DT209" s="48"/>
      <c r="DU209" s="48"/>
      <c r="DV209" s="48"/>
      <c r="DW209" s="48"/>
      <c r="DX209" s="48"/>
      <c r="DY209" s="48"/>
      <c r="DZ209" s="48"/>
      <c r="EA209" s="48"/>
      <c r="EB209" s="48"/>
      <c r="EC209" s="48"/>
      <c r="ED209" s="48"/>
      <c r="EE209" s="48"/>
      <c r="EF209" s="48"/>
      <c r="EG209" s="48"/>
      <c r="EH209" s="48"/>
      <c r="EI209" s="48"/>
      <c r="EJ209" s="48"/>
      <c r="EK209" s="48"/>
      <c r="EL209" s="48"/>
      <c r="EM209" s="48"/>
      <c r="EN209" s="48"/>
      <c r="EO209" s="48"/>
      <c r="EP209" s="48"/>
      <c r="EQ209" s="48"/>
      <c r="ER209" s="48"/>
      <c r="ES209" s="48"/>
      <c r="ET209" s="48"/>
      <c r="EU209" s="48"/>
      <c r="EV209" s="48"/>
      <c r="EW209" s="48"/>
      <c r="EX209" s="48"/>
      <c r="EY209" s="48"/>
      <c r="EZ209" s="48"/>
      <c r="FA209" s="48"/>
      <c r="FB209" s="48"/>
      <c r="FC209" s="48"/>
      <c r="FD209" s="48"/>
      <c r="FE209" s="48"/>
      <c r="FF209" s="48"/>
      <c r="FG209" s="48"/>
      <c r="FH209" s="48"/>
      <c r="FI209" s="48"/>
      <c r="FJ209" s="48"/>
      <c r="FK209" s="48"/>
      <c r="FL209" s="48"/>
      <c r="FM209" s="48"/>
      <c r="FN209" s="48"/>
      <c r="FO209" s="48"/>
      <c r="FP209" s="48"/>
      <c r="FQ209" s="48"/>
      <c r="FR209" s="48"/>
      <c r="FS209" s="48"/>
      <c r="FT209" s="48"/>
      <c r="FU209" s="48"/>
      <c r="FV209" s="48"/>
      <c r="FW209" s="48"/>
      <c r="FX209" s="48"/>
      <c r="FY209" s="48"/>
      <c r="FZ209" s="48"/>
      <c r="GA209" s="48"/>
      <c r="GB209" s="48"/>
      <c r="GC209" s="48"/>
      <c r="GD209" s="48"/>
      <c r="GE209" s="48"/>
      <c r="GF209" s="48"/>
      <c r="GG209" s="48"/>
      <c r="GH209" s="48"/>
      <c r="GI209" s="48"/>
      <c r="GJ209" s="48"/>
      <c r="GK209" s="48"/>
      <c r="GL209" s="48"/>
      <c r="GM209" s="48"/>
      <c r="GN209" s="48"/>
      <c r="GO209" s="48"/>
      <c r="GP209" s="48"/>
      <c r="GQ209" s="48"/>
      <c r="GR209" s="48"/>
      <c r="GS209" s="48"/>
      <c r="GT209" s="48"/>
      <c r="GU209" s="48"/>
      <c r="GV209" s="48"/>
      <c r="GW209" s="48"/>
      <c r="GX209" s="48"/>
      <c r="GY209" s="48"/>
      <c r="GZ209" s="48"/>
      <c r="HA209" s="48"/>
      <c r="HB209" s="48"/>
      <c r="HC209" s="48"/>
      <c r="HD209" s="48"/>
      <c r="HE209" s="48"/>
      <c r="HF209" s="48"/>
      <c r="HG209" s="48"/>
      <c r="HH209" s="48"/>
      <c r="HI209" s="48"/>
    </row>
    <row r="210" spans="1:217" s="219" customFormat="1" ht="24" hidden="1" outlineLevel="2">
      <c r="A210" s="203">
        <v>90</v>
      </c>
      <c r="B210" s="62" t="s">
        <v>370</v>
      </c>
      <c r="C210" s="62" t="s">
        <v>371</v>
      </c>
      <c r="D210" s="74" t="s">
        <v>372</v>
      </c>
      <c r="E210" s="227"/>
      <c r="F210" s="227"/>
      <c r="G210" s="227">
        <v>50</v>
      </c>
      <c r="H210" s="223">
        <f t="shared" si="10"/>
        <v>50</v>
      </c>
      <c r="I210" s="223" t="e">
        <f>'4、综合单价分析表'!#REF!</f>
        <v>#REF!</v>
      </c>
      <c r="J210" s="223" t="e">
        <f t="shared" si="11"/>
        <v>#REF!</v>
      </c>
      <c r="K210" s="157"/>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c r="BT210" s="48"/>
      <c r="BU210" s="48"/>
      <c r="BV210" s="48"/>
      <c r="BW210" s="48"/>
      <c r="BX210" s="48"/>
      <c r="BY210" s="48"/>
      <c r="BZ210" s="48"/>
      <c r="CA210" s="48"/>
      <c r="CB210" s="48"/>
      <c r="CC210" s="48"/>
      <c r="CD210" s="48"/>
      <c r="CE210" s="48"/>
      <c r="CF210" s="48"/>
      <c r="CG210" s="48"/>
      <c r="CH210" s="48"/>
      <c r="CI210" s="48"/>
      <c r="CJ210" s="48"/>
      <c r="CK210" s="48"/>
      <c r="CL210" s="48"/>
      <c r="CM210" s="48"/>
      <c r="CN210" s="48"/>
      <c r="CO210" s="48"/>
      <c r="CP210" s="48"/>
      <c r="CQ210" s="48"/>
      <c r="CR210" s="48"/>
      <c r="CS210" s="48"/>
      <c r="CT210" s="48"/>
      <c r="CU210" s="48"/>
      <c r="CV210" s="48"/>
      <c r="CW210" s="48"/>
      <c r="CX210" s="48"/>
      <c r="CY210" s="48"/>
      <c r="CZ210" s="48"/>
      <c r="DA210" s="48"/>
      <c r="DB210" s="48"/>
      <c r="DC210" s="48"/>
      <c r="DD210" s="48"/>
      <c r="DE210" s="48"/>
      <c r="DF210" s="48"/>
      <c r="DG210" s="48"/>
      <c r="DH210" s="48"/>
      <c r="DI210" s="48"/>
      <c r="DJ210" s="48"/>
      <c r="DK210" s="48"/>
      <c r="DL210" s="48"/>
      <c r="DM210" s="48"/>
      <c r="DN210" s="48"/>
      <c r="DO210" s="48"/>
      <c r="DP210" s="48"/>
      <c r="DQ210" s="48"/>
      <c r="DR210" s="48"/>
      <c r="DS210" s="48"/>
      <c r="DT210" s="48"/>
      <c r="DU210" s="48"/>
      <c r="DV210" s="48"/>
      <c r="DW210" s="48"/>
      <c r="DX210" s="48"/>
      <c r="DY210" s="48"/>
      <c r="DZ210" s="48"/>
      <c r="EA210" s="48"/>
      <c r="EB210" s="48"/>
      <c r="EC210" s="48"/>
      <c r="ED210" s="48"/>
      <c r="EE210" s="48"/>
      <c r="EF210" s="48"/>
      <c r="EG210" s="48"/>
      <c r="EH210" s="48"/>
      <c r="EI210" s="48"/>
      <c r="EJ210" s="48"/>
      <c r="EK210" s="48"/>
      <c r="EL210" s="48"/>
      <c r="EM210" s="48"/>
      <c r="EN210" s="48"/>
      <c r="EO210" s="48"/>
      <c r="EP210" s="48"/>
      <c r="EQ210" s="48"/>
      <c r="ER210" s="48"/>
      <c r="ES210" s="48"/>
      <c r="ET210" s="48"/>
      <c r="EU210" s="48"/>
      <c r="EV210" s="48"/>
      <c r="EW210" s="48"/>
      <c r="EX210" s="48"/>
      <c r="EY210" s="48"/>
      <c r="EZ210" s="48"/>
      <c r="FA210" s="48"/>
      <c r="FB210" s="48"/>
      <c r="FC210" s="48"/>
      <c r="FD210" s="48"/>
      <c r="FE210" s="48"/>
      <c r="FF210" s="48"/>
      <c r="FG210" s="48"/>
      <c r="FH210" s="48"/>
      <c r="FI210" s="48"/>
      <c r="FJ210" s="48"/>
      <c r="FK210" s="48"/>
      <c r="FL210" s="48"/>
      <c r="FM210" s="48"/>
      <c r="FN210" s="48"/>
      <c r="FO210" s="48"/>
      <c r="FP210" s="48"/>
      <c r="FQ210" s="48"/>
      <c r="FR210" s="48"/>
      <c r="FS210" s="48"/>
      <c r="FT210" s="48"/>
      <c r="FU210" s="48"/>
      <c r="FV210" s="48"/>
      <c r="FW210" s="48"/>
      <c r="FX210" s="48"/>
      <c r="FY210" s="48"/>
      <c r="FZ210" s="48"/>
      <c r="GA210" s="48"/>
      <c r="GB210" s="48"/>
      <c r="GC210" s="48"/>
      <c r="GD210" s="48"/>
      <c r="GE210" s="48"/>
      <c r="GF210" s="48"/>
      <c r="GG210" s="48"/>
      <c r="GH210" s="48"/>
      <c r="GI210" s="48"/>
      <c r="GJ210" s="48"/>
      <c r="GK210" s="48"/>
      <c r="GL210" s="48"/>
      <c r="GM210" s="48"/>
      <c r="GN210" s="48"/>
      <c r="GO210" s="48"/>
      <c r="GP210" s="48"/>
      <c r="GQ210" s="48"/>
      <c r="GR210" s="48"/>
      <c r="GS210" s="48"/>
      <c r="GT210" s="48"/>
      <c r="GU210" s="48"/>
      <c r="GV210" s="48"/>
      <c r="GW210" s="48"/>
      <c r="GX210" s="48"/>
      <c r="GY210" s="48"/>
      <c r="GZ210" s="48"/>
      <c r="HA210" s="48"/>
      <c r="HB210" s="48"/>
      <c r="HC210" s="48"/>
      <c r="HD210" s="48"/>
      <c r="HE210" s="48"/>
      <c r="HF210" s="48"/>
      <c r="HG210" s="48"/>
      <c r="HH210" s="48"/>
      <c r="HI210" s="48"/>
    </row>
    <row r="211" spans="1:217" s="219" customFormat="1" ht="24" hidden="1" outlineLevel="2">
      <c r="A211" s="203">
        <v>91</v>
      </c>
      <c r="B211" s="62" t="s">
        <v>373</v>
      </c>
      <c r="C211" s="62" t="s">
        <v>371</v>
      </c>
      <c r="D211" s="74" t="s">
        <v>372</v>
      </c>
      <c r="E211" s="227"/>
      <c r="F211" s="227"/>
      <c r="G211" s="227">
        <v>50</v>
      </c>
      <c r="H211" s="223">
        <f t="shared" si="10"/>
        <v>50</v>
      </c>
      <c r="I211" s="223" t="e">
        <f>'4、综合单价分析表'!#REF!</f>
        <v>#REF!</v>
      </c>
      <c r="J211" s="223" t="e">
        <f t="shared" si="11"/>
        <v>#REF!</v>
      </c>
      <c r="K211" s="157"/>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c r="BT211" s="48"/>
      <c r="BU211" s="48"/>
      <c r="BV211" s="48"/>
      <c r="BW211" s="48"/>
      <c r="BX211" s="48"/>
      <c r="BY211" s="48"/>
      <c r="BZ211" s="48"/>
      <c r="CA211" s="48"/>
      <c r="CB211" s="48"/>
      <c r="CC211" s="48"/>
      <c r="CD211" s="48"/>
      <c r="CE211" s="48"/>
      <c r="CF211" s="48"/>
      <c r="CG211" s="48"/>
      <c r="CH211" s="48"/>
      <c r="CI211" s="48"/>
      <c r="CJ211" s="48"/>
      <c r="CK211" s="48"/>
      <c r="CL211" s="48"/>
      <c r="CM211" s="48"/>
      <c r="CN211" s="48"/>
      <c r="CO211" s="48"/>
      <c r="CP211" s="48"/>
      <c r="CQ211" s="48"/>
      <c r="CR211" s="48"/>
      <c r="CS211" s="48"/>
      <c r="CT211" s="48"/>
      <c r="CU211" s="48"/>
      <c r="CV211" s="48"/>
      <c r="CW211" s="48"/>
      <c r="CX211" s="48"/>
      <c r="CY211" s="48"/>
      <c r="CZ211" s="48"/>
      <c r="DA211" s="48"/>
      <c r="DB211" s="48"/>
      <c r="DC211" s="48"/>
      <c r="DD211" s="48"/>
      <c r="DE211" s="48"/>
      <c r="DF211" s="48"/>
      <c r="DG211" s="48"/>
      <c r="DH211" s="48"/>
      <c r="DI211" s="48"/>
      <c r="DJ211" s="48"/>
      <c r="DK211" s="48"/>
      <c r="DL211" s="48"/>
      <c r="DM211" s="48"/>
      <c r="DN211" s="48"/>
      <c r="DO211" s="48"/>
      <c r="DP211" s="48"/>
      <c r="DQ211" s="48"/>
      <c r="DR211" s="48"/>
      <c r="DS211" s="48"/>
      <c r="DT211" s="48"/>
      <c r="DU211" s="48"/>
      <c r="DV211" s="48"/>
      <c r="DW211" s="48"/>
      <c r="DX211" s="48"/>
      <c r="DY211" s="48"/>
      <c r="DZ211" s="48"/>
      <c r="EA211" s="48"/>
      <c r="EB211" s="48"/>
      <c r="EC211" s="48"/>
      <c r="ED211" s="48"/>
      <c r="EE211" s="48"/>
      <c r="EF211" s="48"/>
      <c r="EG211" s="48"/>
      <c r="EH211" s="48"/>
      <c r="EI211" s="48"/>
      <c r="EJ211" s="48"/>
      <c r="EK211" s="48"/>
      <c r="EL211" s="48"/>
      <c r="EM211" s="48"/>
      <c r="EN211" s="48"/>
      <c r="EO211" s="48"/>
      <c r="EP211" s="48"/>
      <c r="EQ211" s="48"/>
      <c r="ER211" s="48"/>
      <c r="ES211" s="48"/>
      <c r="ET211" s="48"/>
      <c r="EU211" s="48"/>
      <c r="EV211" s="48"/>
      <c r="EW211" s="48"/>
      <c r="EX211" s="48"/>
      <c r="EY211" s="48"/>
      <c r="EZ211" s="48"/>
      <c r="FA211" s="48"/>
      <c r="FB211" s="48"/>
      <c r="FC211" s="48"/>
      <c r="FD211" s="48"/>
      <c r="FE211" s="48"/>
      <c r="FF211" s="48"/>
      <c r="FG211" s="48"/>
      <c r="FH211" s="48"/>
      <c r="FI211" s="48"/>
      <c r="FJ211" s="48"/>
      <c r="FK211" s="48"/>
      <c r="FL211" s="48"/>
      <c r="FM211" s="48"/>
      <c r="FN211" s="48"/>
      <c r="FO211" s="48"/>
      <c r="FP211" s="48"/>
      <c r="FQ211" s="48"/>
      <c r="FR211" s="48"/>
      <c r="FS211" s="48"/>
      <c r="FT211" s="48"/>
      <c r="FU211" s="48"/>
      <c r="FV211" s="48"/>
      <c r="FW211" s="48"/>
      <c r="FX211" s="48"/>
      <c r="FY211" s="48"/>
      <c r="FZ211" s="48"/>
      <c r="GA211" s="48"/>
      <c r="GB211" s="48"/>
      <c r="GC211" s="48"/>
      <c r="GD211" s="48"/>
      <c r="GE211" s="48"/>
      <c r="GF211" s="48"/>
      <c r="GG211" s="48"/>
      <c r="GH211" s="48"/>
      <c r="GI211" s="48"/>
      <c r="GJ211" s="48"/>
      <c r="GK211" s="48"/>
      <c r="GL211" s="48"/>
      <c r="GM211" s="48"/>
      <c r="GN211" s="48"/>
      <c r="GO211" s="48"/>
      <c r="GP211" s="48"/>
      <c r="GQ211" s="48"/>
      <c r="GR211" s="48"/>
      <c r="GS211" s="48"/>
      <c r="GT211" s="48"/>
      <c r="GU211" s="48"/>
      <c r="GV211" s="48"/>
      <c r="GW211" s="48"/>
      <c r="GX211" s="48"/>
      <c r="GY211" s="48"/>
      <c r="GZ211" s="48"/>
      <c r="HA211" s="48"/>
      <c r="HB211" s="48"/>
      <c r="HC211" s="48"/>
      <c r="HD211" s="48"/>
      <c r="HE211" s="48"/>
      <c r="HF211" s="48"/>
      <c r="HG211" s="48"/>
      <c r="HH211" s="48"/>
      <c r="HI211" s="48"/>
    </row>
    <row r="212" spans="1:217" s="219" customFormat="1" ht="24" hidden="1" outlineLevel="2">
      <c r="A212" s="203">
        <v>92</v>
      </c>
      <c r="B212" s="62" t="s">
        <v>374</v>
      </c>
      <c r="C212" s="62" t="s">
        <v>371</v>
      </c>
      <c r="D212" s="74" t="s">
        <v>372</v>
      </c>
      <c r="E212" s="227"/>
      <c r="F212" s="227"/>
      <c r="G212" s="227">
        <v>50</v>
      </c>
      <c r="H212" s="223">
        <f t="shared" si="10"/>
        <v>50</v>
      </c>
      <c r="I212" s="223" t="e">
        <f>'4、综合单价分析表'!#REF!</f>
        <v>#REF!</v>
      </c>
      <c r="J212" s="223" t="e">
        <f t="shared" si="11"/>
        <v>#REF!</v>
      </c>
      <c r="K212" s="157"/>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c r="BT212" s="48"/>
      <c r="BU212" s="48"/>
      <c r="BV212" s="48"/>
      <c r="BW212" s="48"/>
      <c r="BX212" s="48"/>
      <c r="BY212" s="48"/>
      <c r="BZ212" s="48"/>
      <c r="CA212" s="48"/>
      <c r="CB212" s="48"/>
      <c r="CC212" s="48"/>
      <c r="CD212" s="48"/>
      <c r="CE212" s="48"/>
      <c r="CF212" s="48"/>
      <c r="CG212" s="48"/>
      <c r="CH212" s="48"/>
      <c r="CI212" s="48"/>
      <c r="CJ212" s="48"/>
      <c r="CK212" s="48"/>
      <c r="CL212" s="48"/>
      <c r="CM212" s="48"/>
      <c r="CN212" s="48"/>
      <c r="CO212" s="48"/>
      <c r="CP212" s="48"/>
      <c r="CQ212" s="48"/>
      <c r="CR212" s="48"/>
      <c r="CS212" s="48"/>
      <c r="CT212" s="48"/>
      <c r="CU212" s="48"/>
      <c r="CV212" s="48"/>
      <c r="CW212" s="48"/>
      <c r="CX212" s="48"/>
      <c r="CY212" s="48"/>
      <c r="CZ212" s="48"/>
      <c r="DA212" s="48"/>
      <c r="DB212" s="48"/>
      <c r="DC212" s="48"/>
      <c r="DD212" s="48"/>
      <c r="DE212" s="48"/>
      <c r="DF212" s="48"/>
      <c r="DG212" s="48"/>
      <c r="DH212" s="48"/>
      <c r="DI212" s="48"/>
      <c r="DJ212" s="48"/>
      <c r="DK212" s="48"/>
      <c r="DL212" s="48"/>
      <c r="DM212" s="48"/>
      <c r="DN212" s="48"/>
      <c r="DO212" s="48"/>
      <c r="DP212" s="48"/>
      <c r="DQ212" s="48"/>
      <c r="DR212" s="48"/>
      <c r="DS212" s="48"/>
      <c r="DT212" s="48"/>
      <c r="DU212" s="48"/>
      <c r="DV212" s="48"/>
      <c r="DW212" s="48"/>
      <c r="DX212" s="48"/>
      <c r="DY212" s="48"/>
      <c r="DZ212" s="48"/>
      <c r="EA212" s="48"/>
      <c r="EB212" s="48"/>
      <c r="EC212" s="48"/>
      <c r="ED212" s="48"/>
      <c r="EE212" s="48"/>
      <c r="EF212" s="48"/>
      <c r="EG212" s="48"/>
      <c r="EH212" s="48"/>
      <c r="EI212" s="48"/>
      <c r="EJ212" s="48"/>
      <c r="EK212" s="48"/>
      <c r="EL212" s="48"/>
      <c r="EM212" s="48"/>
      <c r="EN212" s="48"/>
      <c r="EO212" s="48"/>
      <c r="EP212" s="48"/>
      <c r="EQ212" s="48"/>
      <c r="ER212" s="48"/>
      <c r="ES212" s="48"/>
      <c r="ET212" s="48"/>
      <c r="EU212" s="48"/>
      <c r="EV212" s="48"/>
      <c r="EW212" s="48"/>
      <c r="EX212" s="48"/>
      <c r="EY212" s="48"/>
      <c r="EZ212" s="48"/>
      <c r="FA212" s="48"/>
      <c r="FB212" s="48"/>
      <c r="FC212" s="48"/>
      <c r="FD212" s="48"/>
      <c r="FE212" s="48"/>
      <c r="FF212" s="48"/>
      <c r="FG212" s="48"/>
      <c r="FH212" s="48"/>
      <c r="FI212" s="48"/>
      <c r="FJ212" s="48"/>
      <c r="FK212" s="48"/>
      <c r="FL212" s="48"/>
      <c r="FM212" s="48"/>
      <c r="FN212" s="48"/>
      <c r="FO212" s="48"/>
      <c r="FP212" s="48"/>
      <c r="FQ212" s="48"/>
      <c r="FR212" s="48"/>
      <c r="FS212" s="48"/>
      <c r="FT212" s="48"/>
      <c r="FU212" s="48"/>
      <c r="FV212" s="48"/>
      <c r="FW212" s="48"/>
      <c r="FX212" s="48"/>
      <c r="FY212" s="48"/>
      <c r="FZ212" s="48"/>
      <c r="GA212" s="48"/>
      <c r="GB212" s="48"/>
      <c r="GC212" s="48"/>
      <c r="GD212" s="48"/>
      <c r="GE212" s="48"/>
      <c r="GF212" s="48"/>
      <c r="GG212" s="48"/>
      <c r="GH212" s="48"/>
      <c r="GI212" s="48"/>
      <c r="GJ212" s="48"/>
      <c r="GK212" s="48"/>
      <c r="GL212" s="48"/>
      <c r="GM212" s="48"/>
      <c r="GN212" s="48"/>
      <c r="GO212" s="48"/>
      <c r="GP212" s="48"/>
      <c r="GQ212" s="48"/>
      <c r="GR212" s="48"/>
      <c r="GS212" s="48"/>
      <c r="GT212" s="48"/>
      <c r="GU212" s="48"/>
      <c r="GV212" s="48"/>
      <c r="GW212" s="48"/>
      <c r="GX212" s="48"/>
      <c r="GY212" s="48"/>
      <c r="GZ212" s="48"/>
      <c r="HA212" s="48"/>
      <c r="HB212" s="48"/>
      <c r="HC212" s="48"/>
      <c r="HD212" s="48"/>
      <c r="HE212" s="48"/>
      <c r="HF212" s="48"/>
      <c r="HG212" s="48"/>
      <c r="HH212" s="48"/>
      <c r="HI212" s="48"/>
    </row>
    <row r="213" spans="1:217" s="219" customFormat="1" ht="36" hidden="1" outlineLevel="2">
      <c r="A213" s="203">
        <v>93</v>
      </c>
      <c r="B213" s="62" t="s">
        <v>375</v>
      </c>
      <c r="C213" s="62" t="s">
        <v>376</v>
      </c>
      <c r="D213" s="74" t="s">
        <v>120</v>
      </c>
      <c r="E213" s="227">
        <v>10</v>
      </c>
      <c r="F213" s="227">
        <v>10</v>
      </c>
      <c r="G213" s="227">
        <v>10</v>
      </c>
      <c r="H213" s="223">
        <f t="shared" si="10"/>
        <v>30</v>
      </c>
      <c r="I213" s="223" t="e">
        <f>'4、综合单价分析表'!#REF!</f>
        <v>#REF!</v>
      </c>
      <c r="J213" s="223" t="e">
        <f t="shared" ref="J213:J244" si="12">I213*H213</f>
        <v>#REF!</v>
      </c>
      <c r="K213" s="157"/>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c r="CC213" s="48"/>
      <c r="CD213" s="48"/>
      <c r="CE213" s="48"/>
      <c r="CF213" s="48"/>
      <c r="CG213" s="48"/>
      <c r="CH213" s="48"/>
      <c r="CI213" s="48"/>
      <c r="CJ213" s="48"/>
      <c r="CK213" s="48"/>
      <c r="CL213" s="48"/>
      <c r="CM213" s="48"/>
      <c r="CN213" s="48"/>
      <c r="CO213" s="48"/>
      <c r="CP213" s="48"/>
      <c r="CQ213" s="48"/>
      <c r="CR213" s="48"/>
      <c r="CS213" s="48"/>
      <c r="CT213" s="48"/>
      <c r="CU213" s="48"/>
      <c r="CV213" s="48"/>
      <c r="CW213" s="48"/>
      <c r="CX213" s="48"/>
      <c r="CY213" s="48"/>
      <c r="CZ213" s="48"/>
      <c r="DA213" s="48"/>
      <c r="DB213" s="48"/>
      <c r="DC213" s="48"/>
      <c r="DD213" s="48"/>
      <c r="DE213" s="48"/>
      <c r="DF213" s="48"/>
      <c r="DG213" s="48"/>
      <c r="DH213" s="48"/>
      <c r="DI213" s="48"/>
      <c r="DJ213" s="48"/>
      <c r="DK213" s="48"/>
      <c r="DL213" s="48"/>
      <c r="DM213" s="48"/>
      <c r="DN213" s="48"/>
      <c r="DO213" s="48"/>
      <c r="DP213" s="48"/>
      <c r="DQ213" s="48"/>
      <c r="DR213" s="48"/>
      <c r="DS213" s="48"/>
      <c r="DT213" s="48"/>
      <c r="DU213" s="48"/>
      <c r="DV213" s="48"/>
      <c r="DW213" s="48"/>
      <c r="DX213" s="48"/>
      <c r="DY213" s="48"/>
      <c r="DZ213" s="48"/>
      <c r="EA213" s="48"/>
      <c r="EB213" s="48"/>
      <c r="EC213" s="48"/>
      <c r="ED213" s="48"/>
      <c r="EE213" s="48"/>
      <c r="EF213" s="48"/>
      <c r="EG213" s="48"/>
      <c r="EH213" s="48"/>
      <c r="EI213" s="48"/>
      <c r="EJ213" s="48"/>
      <c r="EK213" s="48"/>
      <c r="EL213" s="48"/>
      <c r="EM213" s="48"/>
      <c r="EN213" s="48"/>
      <c r="EO213" s="48"/>
      <c r="EP213" s="48"/>
      <c r="EQ213" s="48"/>
      <c r="ER213" s="48"/>
      <c r="ES213" s="48"/>
      <c r="ET213" s="48"/>
      <c r="EU213" s="48"/>
      <c r="EV213" s="48"/>
      <c r="EW213" s="48"/>
      <c r="EX213" s="48"/>
      <c r="EY213" s="48"/>
      <c r="EZ213" s="48"/>
      <c r="FA213" s="48"/>
      <c r="FB213" s="48"/>
      <c r="FC213" s="48"/>
      <c r="FD213" s="48"/>
      <c r="FE213" s="48"/>
      <c r="FF213" s="48"/>
      <c r="FG213" s="48"/>
      <c r="FH213" s="48"/>
      <c r="FI213" s="48"/>
      <c r="FJ213" s="48"/>
      <c r="FK213" s="48"/>
      <c r="FL213" s="48"/>
      <c r="FM213" s="48"/>
      <c r="FN213" s="48"/>
      <c r="FO213" s="48"/>
      <c r="FP213" s="48"/>
      <c r="FQ213" s="48"/>
      <c r="FR213" s="48"/>
      <c r="FS213" s="48"/>
      <c r="FT213" s="48"/>
      <c r="FU213" s="48"/>
      <c r="FV213" s="48"/>
      <c r="FW213" s="48"/>
      <c r="FX213" s="48"/>
      <c r="FY213" s="48"/>
      <c r="FZ213" s="48"/>
      <c r="GA213" s="48"/>
      <c r="GB213" s="48"/>
      <c r="GC213" s="48"/>
      <c r="GD213" s="48"/>
      <c r="GE213" s="48"/>
      <c r="GF213" s="48"/>
      <c r="GG213" s="48"/>
      <c r="GH213" s="48"/>
      <c r="GI213" s="48"/>
      <c r="GJ213" s="48"/>
      <c r="GK213" s="48"/>
      <c r="GL213" s="48"/>
      <c r="GM213" s="48"/>
      <c r="GN213" s="48"/>
      <c r="GO213" s="48"/>
      <c r="GP213" s="48"/>
      <c r="GQ213" s="48"/>
      <c r="GR213" s="48"/>
      <c r="GS213" s="48"/>
      <c r="GT213" s="48"/>
      <c r="GU213" s="48"/>
      <c r="GV213" s="48"/>
      <c r="GW213" s="48"/>
      <c r="GX213" s="48"/>
      <c r="GY213" s="48"/>
      <c r="GZ213" s="48"/>
      <c r="HA213" s="48"/>
      <c r="HB213" s="48"/>
      <c r="HC213" s="48"/>
      <c r="HD213" s="48"/>
      <c r="HE213" s="48"/>
      <c r="HF213" s="48"/>
      <c r="HG213" s="48"/>
      <c r="HH213" s="48"/>
      <c r="HI213" s="48"/>
    </row>
    <row r="214" spans="1:217" s="219" customFormat="1" ht="36" hidden="1" outlineLevel="2">
      <c r="A214" s="203">
        <v>94</v>
      </c>
      <c r="B214" s="62" t="s">
        <v>377</v>
      </c>
      <c r="C214" s="58" t="s">
        <v>378</v>
      </c>
      <c r="D214" s="74" t="s">
        <v>126</v>
      </c>
      <c r="E214" s="227"/>
      <c r="F214" s="227"/>
      <c r="G214" s="227">
        <v>5000</v>
      </c>
      <c r="H214" s="223">
        <f t="shared" si="10"/>
        <v>5000</v>
      </c>
      <c r="I214" s="223" t="e">
        <f>'4、综合单价分析表'!#REF!</f>
        <v>#REF!</v>
      </c>
      <c r="J214" s="223" t="e">
        <f t="shared" si="12"/>
        <v>#REF!</v>
      </c>
      <c r="K214" s="157"/>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c r="BS214" s="48"/>
      <c r="BT214" s="48"/>
      <c r="BU214" s="48"/>
      <c r="BV214" s="48"/>
      <c r="BW214" s="48"/>
      <c r="BX214" s="48"/>
      <c r="BY214" s="48"/>
      <c r="BZ214" s="48"/>
      <c r="CA214" s="48"/>
      <c r="CB214" s="48"/>
      <c r="CC214" s="48"/>
      <c r="CD214" s="48"/>
      <c r="CE214" s="48"/>
      <c r="CF214" s="48"/>
      <c r="CG214" s="48"/>
      <c r="CH214" s="48"/>
      <c r="CI214" s="48"/>
      <c r="CJ214" s="48"/>
      <c r="CK214" s="48"/>
      <c r="CL214" s="48"/>
      <c r="CM214" s="48"/>
      <c r="CN214" s="48"/>
      <c r="CO214" s="48"/>
      <c r="CP214" s="48"/>
      <c r="CQ214" s="48"/>
      <c r="CR214" s="48"/>
      <c r="CS214" s="48"/>
      <c r="CT214" s="48"/>
      <c r="CU214" s="48"/>
      <c r="CV214" s="48"/>
      <c r="CW214" s="48"/>
      <c r="CX214" s="48"/>
      <c r="CY214" s="48"/>
      <c r="CZ214" s="48"/>
      <c r="DA214" s="48"/>
      <c r="DB214" s="48"/>
      <c r="DC214" s="48"/>
      <c r="DD214" s="48"/>
      <c r="DE214" s="48"/>
      <c r="DF214" s="48"/>
      <c r="DG214" s="48"/>
      <c r="DH214" s="48"/>
      <c r="DI214" s="48"/>
      <c r="DJ214" s="48"/>
      <c r="DK214" s="48"/>
      <c r="DL214" s="48"/>
      <c r="DM214" s="48"/>
      <c r="DN214" s="48"/>
      <c r="DO214" s="48"/>
      <c r="DP214" s="48"/>
      <c r="DQ214" s="48"/>
      <c r="DR214" s="48"/>
      <c r="DS214" s="48"/>
      <c r="DT214" s="48"/>
      <c r="DU214" s="48"/>
      <c r="DV214" s="48"/>
      <c r="DW214" s="48"/>
      <c r="DX214" s="48"/>
      <c r="DY214" s="48"/>
      <c r="DZ214" s="48"/>
      <c r="EA214" s="48"/>
      <c r="EB214" s="48"/>
      <c r="EC214" s="48"/>
      <c r="ED214" s="48"/>
      <c r="EE214" s="48"/>
      <c r="EF214" s="48"/>
      <c r="EG214" s="48"/>
      <c r="EH214" s="48"/>
      <c r="EI214" s="48"/>
      <c r="EJ214" s="48"/>
      <c r="EK214" s="48"/>
      <c r="EL214" s="48"/>
      <c r="EM214" s="48"/>
      <c r="EN214" s="48"/>
      <c r="EO214" s="48"/>
      <c r="EP214" s="48"/>
      <c r="EQ214" s="48"/>
      <c r="ER214" s="48"/>
      <c r="ES214" s="48"/>
      <c r="ET214" s="48"/>
      <c r="EU214" s="48"/>
      <c r="EV214" s="48"/>
      <c r="EW214" s="48"/>
      <c r="EX214" s="48"/>
      <c r="EY214" s="48"/>
      <c r="EZ214" s="48"/>
      <c r="FA214" s="48"/>
      <c r="FB214" s="48"/>
      <c r="FC214" s="48"/>
      <c r="FD214" s="48"/>
      <c r="FE214" s="48"/>
      <c r="FF214" s="48"/>
      <c r="FG214" s="48"/>
      <c r="FH214" s="48"/>
      <c r="FI214" s="48"/>
      <c r="FJ214" s="48"/>
      <c r="FK214" s="48"/>
      <c r="FL214" s="48"/>
      <c r="FM214" s="48"/>
      <c r="FN214" s="48"/>
      <c r="FO214" s="48"/>
      <c r="FP214" s="48"/>
      <c r="FQ214" s="48"/>
      <c r="FR214" s="48"/>
      <c r="FS214" s="48"/>
      <c r="FT214" s="48"/>
      <c r="FU214" s="48"/>
      <c r="FV214" s="48"/>
      <c r="FW214" s="48"/>
      <c r="FX214" s="48"/>
      <c r="FY214" s="48"/>
      <c r="FZ214" s="48"/>
      <c r="GA214" s="48"/>
      <c r="GB214" s="48"/>
      <c r="GC214" s="48"/>
      <c r="GD214" s="48"/>
      <c r="GE214" s="48"/>
      <c r="GF214" s="48"/>
      <c r="GG214" s="48"/>
      <c r="GH214" s="48"/>
      <c r="GI214" s="48"/>
      <c r="GJ214" s="48"/>
      <c r="GK214" s="48"/>
      <c r="GL214" s="48"/>
      <c r="GM214" s="48"/>
      <c r="GN214" s="48"/>
      <c r="GO214" s="48"/>
      <c r="GP214" s="48"/>
      <c r="GQ214" s="48"/>
      <c r="GR214" s="48"/>
      <c r="GS214" s="48"/>
      <c r="GT214" s="48"/>
      <c r="GU214" s="48"/>
      <c r="GV214" s="48"/>
      <c r="GW214" s="48"/>
      <c r="GX214" s="48"/>
      <c r="GY214" s="48"/>
      <c r="GZ214" s="48"/>
      <c r="HA214" s="48"/>
      <c r="HB214" s="48"/>
      <c r="HC214" s="48"/>
      <c r="HD214" s="48"/>
      <c r="HE214" s="48"/>
      <c r="HF214" s="48"/>
      <c r="HG214" s="48"/>
      <c r="HH214" s="48"/>
      <c r="HI214" s="48"/>
    </row>
    <row r="215" spans="1:217" s="219" customFormat="1" ht="36" hidden="1" outlineLevel="2">
      <c r="A215" s="203">
        <v>95</v>
      </c>
      <c r="B215" s="62" t="s">
        <v>379</v>
      </c>
      <c r="C215" s="58" t="s">
        <v>378</v>
      </c>
      <c r="D215" s="74" t="s">
        <v>126</v>
      </c>
      <c r="E215" s="227">
        <v>11750</v>
      </c>
      <c r="F215" s="227"/>
      <c r="G215" s="227">
        <v>11000</v>
      </c>
      <c r="H215" s="223">
        <f t="shared" si="10"/>
        <v>22750</v>
      </c>
      <c r="I215" s="223" t="e">
        <f>'4、综合单价分析表'!#REF!</f>
        <v>#REF!</v>
      </c>
      <c r="J215" s="223" t="e">
        <f t="shared" si="12"/>
        <v>#REF!</v>
      </c>
      <c r="K215" s="157"/>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c r="BS215" s="48"/>
      <c r="BT215" s="48"/>
      <c r="BU215" s="48"/>
      <c r="BV215" s="48"/>
      <c r="BW215" s="48"/>
      <c r="BX215" s="48"/>
      <c r="BY215" s="48"/>
      <c r="BZ215" s="48"/>
      <c r="CA215" s="48"/>
      <c r="CB215" s="48"/>
      <c r="CC215" s="48"/>
      <c r="CD215" s="48"/>
      <c r="CE215" s="48"/>
      <c r="CF215" s="48"/>
      <c r="CG215" s="48"/>
      <c r="CH215" s="48"/>
      <c r="CI215" s="48"/>
      <c r="CJ215" s="48"/>
      <c r="CK215" s="48"/>
      <c r="CL215" s="48"/>
      <c r="CM215" s="48"/>
      <c r="CN215" s="48"/>
      <c r="CO215" s="48"/>
      <c r="CP215" s="48"/>
      <c r="CQ215" s="48"/>
      <c r="CR215" s="48"/>
      <c r="CS215" s="48"/>
      <c r="CT215" s="48"/>
      <c r="CU215" s="48"/>
      <c r="CV215" s="48"/>
      <c r="CW215" s="48"/>
      <c r="CX215" s="48"/>
      <c r="CY215" s="48"/>
      <c r="CZ215" s="48"/>
      <c r="DA215" s="48"/>
      <c r="DB215" s="48"/>
      <c r="DC215" s="48"/>
      <c r="DD215" s="48"/>
      <c r="DE215" s="48"/>
      <c r="DF215" s="48"/>
      <c r="DG215" s="48"/>
      <c r="DH215" s="48"/>
      <c r="DI215" s="48"/>
      <c r="DJ215" s="48"/>
      <c r="DK215" s="48"/>
      <c r="DL215" s="48"/>
      <c r="DM215" s="48"/>
      <c r="DN215" s="48"/>
      <c r="DO215" s="48"/>
      <c r="DP215" s="48"/>
      <c r="DQ215" s="48"/>
      <c r="DR215" s="48"/>
      <c r="DS215" s="48"/>
      <c r="DT215" s="48"/>
      <c r="DU215" s="48"/>
      <c r="DV215" s="48"/>
      <c r="DW215" s="48"/>
      <c r="DX215" s="48"/>
      <c r="DY215" s="48"/>
      <c r="DZ215" s="48"/>
      <c r="EA215" s="48"/>
      <c r="EB215" s="48"/>
      <c r="EC215" s="48"/>
      <c r="ED215" s="48"/>
      <c r="EE215" s="48"/>
      <c r="EF215" s="48"/>
      <c r="EG215" s="48"/>
      <c r="EH215" s="48"/>
      <c r="EI215" s="48"/>
      <c r="EJ215" s="48"/>
      <c r="EK215" s="48"/>
      <c r="EL215" s="48"/>
      <c r="EM215" s="48"/>
      <c r="EN215" s="48"/>
      <c r="EO215" s="48"/>
      <c r="EP215" s="48"/>
      <c r="EQ215" s="48"/>
      <c r="ER215" s="48"/>
      <c r="ES215" s="48"/>
      <c r="ET215" s="48"/>
      <c r="EU215" s="48"/>
      <c r="EV215" s="48"/>
      <c r="EW215" s="48"/>
      <c r="EX215" s="48"/>
      <c r="EY215" s="48"/>
      <c r="EZ215" s="48"/>
      <c r="FA215" s="48"/>
      <c r="FB215" s="48"/>
      <c r="FC215" s="48"/>
      <c r="FD215" s="48"/>
      <c r="FE215" s="48"/>
      <c r="FF215" s="48"/>
      <c r="FG215" s="48"/>
      <c r="FH215" s="48"/>
      <c r="FI215" s="48"/>
      <c r="FJ215" s="48"/>
      <c r="FK215" s="48"/>
      <c r="FL215" s="48"/>
      <c r="FM215" s="48"/>
      <c r="FN215" s="48"/>
      <c r="FO215" s="48"/>
      <c r="FP215" s="48"/>
      <c r="FQ215" s="48"/>
      <c r="FR215" s="48"/>
      <c r="FS215" s="48"/>
      <c r="FT215" s="48"/>
      <c r="FU215" s="48"/>
      <c r="FV215" s="48"/>
      <c r="FW215" s="48"/>
      <c r="FX215" s="48"/>
      <c r="FY215" s="48"/>
      <c r="FZ215" s="48"/>
      <c r="GA215" s="48"/>
      <c r="GB215" s="48"/>
      <c r="GC215" s="48"/>
      <c r="GD215" s="48"/>
      <c r="GE215" s="48"/>
      <c r="GF215" s="48"/>
      <c r="GG215" s="48"/>
      <c r="GH215" s="48"/>
      <c r="GI215" s="48"/>
      <c r="GJ215" s="48"/>
      <c r="GK215" s="48"/>
      <c r="GL215" s="48"/>
      <c r="GM215" s="48"/>
      <c r="GN215" s="48"/>
      <c r="GO215" s="48"/>
      <c r="GP215" s="48"/>
      <c r="GQ215" s="48"/>
      <c r="GR215" s="48"/>
      <c r="GS215" s="48"/>
      <c r="GT215" s="48"/>
      <c r="GU215" s="48"/>
      <c r="GV215" s="48"/>
      <c r="GW215" s="48"/>
      <c r="GX215" s="48"/>
      <c r="GY215" s="48"/>
      <c r="GZ215" s="48"/>
      <c r="HA215" s="48"/>
      <c r="HB215" s="48"/>
      <c r="HC215" s="48"/>
      <c r="HD215" s="48"/>
      <c r="HE215" s="48"/>
      <c r="HF215" s="48"/>
      <c r="HG215" s="48"/>
      <c r="HH215" s="48"/>
      <c r="HI215" s="48"/>
    </row>
    <row r="216" spans="1:217" s="219" customFormat="1" ht="36" hidden="1" outlineLevel="2">
      <c r="A216" s="203">
        <v>96</v>
      </c>
      <c r="B216" s="62" t="s">
        <v>380</v>
      </c>
      <c r="C216" s="58" t="s">
        <v>378</v>
      </c>
      <c r="D216" s="74" t="s">
        <v>126</v>
      </c>
      <c r="E216" s="227"/>
      <c r="F216" s="227"/>
      <c r="G216" s="227">
        <v>3366</v>
      </c>
      <c r="H216" s="223">
        <f t="shared" si="10"/>
        <v>3366</v>
      </c>
      <c r="I216" s="223" t="e">
        <f>'4、综合单价分析表'!#REF!</f>
        <v>#REF!</v>
      </c>
      <c r="J216" s="223" t="e">
        <f t="shared" si="12"/>
        <v>#REF!</v>
      </c>
      <c r="K216" s="157"/>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c r="BS216" s="48"/>
      <c r="BT216" s="48"/>
      <c r="BU216" s="48"/>
      <c r="BV216" s="48"/>
      <c r="BW216" s="48"/>
      <c r="BX216" s="48"/>
      <c r="BY216" s="48"/>
      <c r="BZ216" s="48"/>
      <c r="CA216" s="48"/>
      <c r="CB216" s="48"/>
      <c r="CC216" s="48"/>
      <c r="CD216" s="48"/>
      <c r="CE216" s="48"/>
      <c r="CF216" s="48"/>
      <c r="CG216" s="48"/>
      <c r="CH216" s="48"/>
      <c r="CI216" s="48"/>
      <c r="CJ216" s="48"/>
      <c r="CK216" s="48"/>
      <c r="CL216" s="48"/>
      <c r="CM216" s="48"/>
      <c r="CN216" s="48"/>
      <c r="CO216" s="48"/>
      <c r="CP216" s="48"/>
      <c r="CQ216" s="48"/>
      <c r="CR216" s="48"/>
      <c r="CS216" s="48"/>
      <c r="CT216" s="48"/>
      <c r="CU216" s="48"/>
      <c r="CV216" s="48"/>
      <c r="CW216" s="48"/>
      <c r="CX216" s="48"/>
      <c r="CY216" s="48"/>
      <c r="CZ216" s="48"/>
      <c r="DA216" s="48"/>
      <c r="DB216" s="48"/>
      <c r="DC216" s="48"/>
      <c r="DD216" s="48"/>
      <c r="DE216" s="48"/>
      <c r="DF216" s="48"/>
      <c r="DG216" s="48"/>
      <c r="DH216" s="48"/>
      <c r="DI216" s="48"/>
      <c r="DJ216" s="48"/>
      <c r="DK216" s="48"/>
      <c r="DL216" s="48"/>
      <c r="DM216" s="48"/>
      <c r="DN216" s="48"/>
      <c r="DO216" s="48"/>
      <c r="DP216" s="48"/>
      <c r="DQ216" s="48"/>
      <c r="DR216" s="48"/>
      <c r="DS216" s="48"/>
      <c r="DT216" s="48"/>
      <c r="DU216" s="48"/>
      <c r="DV216" s="48"/>
      <c r="DW216" s="48"/>
      <c r="DX216" s="48"/>
      <c r="DY216" s="48"/>
      <c r="DZ216" s="48"/>
      <c r="EA216" s="48"/>
      <c r="EB216" s="48"/>
      <c r="EC216" s="48"/>
      <c r="ED216" s="48"/>
      <c r="EE216" s="48"/>
      <c r="EF216" s="48"/>
      <c r="EG216" s="48"/>
      <c r="EH216" s="48"/>
      <c r="EI216" s="48"/>
      <c r="EJ216" s="48"/>
      <c r="EK216" s="48"/>
      <c r="EL216" s="48"/>
      <c r="EM216" s="48"/>
      <c r="EN216" s="48"/>
      <c r="EO216" s="48"/>
      <c r="EP216" s="48"/>
      <c r="EQ216" s="48"/>
      <c r="ER216" s="48"/>
      <c r="ES216" s="48"/>
      <c r="ET216" s="48"/>
      <c r="EU216" s="48"/>
      <c r="EV216" s="48"/>
      <c r="EW216" s="48"/>
      <c r="EX216" s="48"/>
      <c r="EY216" s="48"/>
      <c r="EZ216" s="48"/>
      <c r="FA216" s="48"/>
      <c r="FB216" s="48"/>
      <c r="FC216" s="48"/>
      <c r="FD216" s="48"/>
      <c r="FE216" s="48"/>
      <c r="FF216" s="48"/>
      <c r="FG216" s="48"/>
      <c r="FH216" s="48"/>
      <c r="FI216" s="48"/>
      <c r="FJ216" s="48"/>
      <c r="FK216" s="48"/>
      <c r="FL216" s="48"/>
      <c r="FM216" s="48"/>
      <c r="FN216" s="48"/>
      <c r="FO216" s="48"/>
      <c r="FP216" s="48"/>
      <c r="FQ216" s="48"/>
      <c r="FR216" s="48"/>
      <c r="FS216" s="48"/>
      <c r="FT216" s="48"/>
      <c r="FU216" s="48"/>
      <c r="FV216" s="48"/>
      <c r="FW216" s="48"/>
      <c r="FX216" s="48"/>
      <c r="FY216" s="48"/>
      <c r="FZ216" s="48"/>
      <c r="GA216" s="48"/>
      <c r="GB216" s="48"/>
      <c r="GC216" s="48"/>
      <c r="GD216" s="48"/>
      <c r="GE216" s="48"/>
      <c r="GF216" s="48"/>
      <c r="GG216" s="48"/>
      <c r="GH216" s="48"/>
      <c r="GI216" s="48"/>
      <c r="GJ216" s="48"/>
      <c r="GK216" s="48"/>
      <c r="GL216" s="48"/>
      <c r="GM216" s="48"/>
      <c r="GN216" s="48"/>
      <c r="GO216" s="48"/>
      <c r="GP216" s="48"/>
      <c r="GQ216" s="48"/>
      <c r="GR216" s="48"/>
      <c r="GS216" s="48"/>
      <c r="GT216" s="48"/>
      <c r="GU216" s="48"/>
      <c r="GV216" s="48"/>
      <c r="GW216" s="48"/>
      <c r="GX216" s="48"/>
      <c r="GY216" s="48"/>
      <c r="GZ216" s="48"/>
      <c r="HA216" s="48"/>
      <c r="HB216" s="48"/>
      <c r="HC216" s="48"/>
      <c r="HD216" s="48"/>
      <c r="HE216" s="48"/>
      <c r="HF216" s="48"/>
      <c r="HG216" s="48"/>
      <c r="HH216" s="48"/>
      <c r="HI216" s="48"/>
    </row>
    <row r="217" spans="1:217" s="219" customFormat="1" ht="36" hidden="1" outlineLevel="2">
      <c r="A217" s="203">
        <v>97</v>
      </c>
      <c r="B217" s="62" t="s">
        <v>381</v>
      </c>
      <c r="C217" s="58" t="s">
        <v>378</v>
      </c>
      <c r="D217" s="74" t="s">
        <v>126</v>
      </c>
      <c r="E217" s="227">
        <v>500</v>
      </c>
      <c r="F217" s="227">
        <v>500</v>
      </c>
      <c r="G217" s="227">
        <v>500</v>
      </c>
      <c r="H217" s="223">
        <f t="shared" si="10"/>
        <v>1500</v>
      </c>
      <c r="I217" s="223" t="e">
        <f>'4、综合单价分析表'!#REF!</f>
        <v>#REF!</v>
      </c>
      <c r="J217" s="223" t="e">
        <f t="shared" si="12"/>
        <v>#REF!</v>
      </c>
      <c r="K217" s="157"/>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8"/>
      <c r="BI217" s="48"/>
      <c r="BJ217" s="48"/>
      <c r="BK217" s="48"/>
      <c r="BL217" s="48"/>
      <c r="BM217" s="48"/>
      <c r="BN217" s="48"/>
      <c r="BO217" s="48"/>
      <c r="BP217" s="48"/>
      <c r="BQ217" s="48"/>
      <c r="BR217" s="48"/>
      <c r="BS217" s="48"/>
      <c r="BT217" s="48"/>
      <c r="BU217" s="48"/>
      <c r="BV217" s="48"/>
      <c r="BW217" s="48"/>
      <c r="BX217" s="48"/>
      <c r="BY217" s="48"/>
      <c r="BZ217" s="48"/>
      <c r="CA217" s="48"/>
      <c r="CB217" s="48"/>
      <c r="CC217" s="48"/>
      <c r="CD217" s="48"/>
      <c r="CE217" s="48"/>
      <c r="CF217" s="48"/>
      <c r="CG217" s="48"/>
      <c r="CH217" s="48"/>
      <c r="CI217" s="48"/>
      <c r="CJ217" s="48"/>
      <c r="CK217" s="48"/>
      <c r="CL217" s="48"/>
      <c r="CM217" s="48"/>
      <c r="CN217" s="48"/>
      <c r="CO217" s="48"/>
      <c r="CP217" s="48"/>
      <c r="CQ217" s="48"/>
      <c r="CR217" s="48"/>
      <c r="CS217" s="48"/>
      <c r="CT217" s="48"/>
      <c r="CU217" s="48"/>
      <c r="CV217" s="48"/>
      <c r="CW217" s="48"/>
      <c r="CX217" s="48"/>
      <c r="CY217" s="48"/>
      <c r="CZ217" s="48"/>
      <c r="DA217" s="48"/>
      <c r="DB217" s="48"/>
      <c r="DC217" s="48"/>
      <c r="DD217" s="48"/>
      <c r="DE217" s="48"/>
      <c r="DF217" s="48"/>
      <c r="DG217" s="48"/>
      <c r="DH217" s="48"/>
      <c r="DI217" s="48"/>
      <c r="DJ217" s="48"/>
      <c r="DK217" s="48"/>
      <c r="DL217" s="48"/>
      <c r="DM217" s="48"/>
      <c r="DN217" s="48"/>
      <c r="DO217" s="48"/>
      <c r="DP217" s="48"/>
      <c r="DQ217" s="48"/>
      <c r="DR217" s="48"/>
      <c r="DS217" s="48"/>
      <c r="DT217" s="48"/>
      <c r="DU217" s="48"/>
      <c r="DV217" s="48"/>
      <c r="DW217" s="48"/>
      <c r="DX217" s="48"/>
      <c r="DY217" s="48"/>
      <c r="DZ217" s="48"/>
      <c r="EA217" s="48"/>
      <c r="EB217" s="48"/>
      <c r="EC217" s="48"/>
      <c r="ED217" s="48"/>
      <c r="EE217" s="48"/>
      <c r="EF217" s="48"/>
      <c r="EG217" s="48"/>
      <c r="EH217" s="48"/>
      <c r="EI217" s="48"/>
      <c r="EJ217" s="48"/>
      <c r="EK217" s="48"/>
      <c r="EL217" s="48"/>
      <c r="EM217" s="48"/>
      <c r="EN217" s="48"/>
      <c r="EO217" s="48"/>
      <c r="EP217" s="48"/>
      <c r="EQ217" s="48"/>
      <c r="ER217" s="48"/>
      <c r="ES217" s="48"/>
      <c r="ET217" s="48"/>
      <c r="EU217" s="48"/>
      <c r="EV217" s="48"/>
      <c r="EW217" s="48"/>
      <c r="EX217" s="48"/>
      <c r="EY217" s="48"/>
      <c r="EZ217" s="48"/>
      <c r="FA217" s="48"/>
      <c r="FB217" s="48"/>
      <c r="FC217" s="48"/>
      <c r="FD217" s="48"/>
      <c r="FE217" s="48"/>
      <c r="FF217" s="48"/>
      <c r="FG217" s="48"/>
      <c r="FH217" s="48"/>
      <c r="FI217" s="48"/>
      <c r="FJ217" s="48"/>
      <c r="FK217" s="48"/>
      <c r="FL217" s="48"/>
      <c r="FM217" s="48"/>
      <c r="FN217" s="48"/>
      <c r="FO217" s="48"/>
      <c r="FP217" s="48"/>
      <c r="FQ217" s="48"/>
      <c r="FR217" s="48"/>
      <c r="FS217" s="48"/>
      <c r="FT217" s="48"/>
      <c r="FU217" s="48"/>
      <c r="FV217" s="48"/>
      <c r="FW217" s="48"/>
      <c r="FX217" s="48"/>
      <c r="FY217" s="48"/>
      <c r="FZ217" s="48"/>
      <c r="GA217" s="48"/>
      <c r="GB217" s="48"/>
      <c r="GC217" s="48"/>
      <c r="GD217" s="48"/>
      <c r="GE217" s="48"/>
      <c r="GF217" s="48"/>
      <c r="GG217" s="48"/>
      <c r="GH217" s="48"/>
      <c r="GI217" s="48"/>
      <c r="GJ217" s="48"/>
      <c r="GK217" s="48"/>
      <c r="GL217" s="48"/>
      <c r="GM217" s="48"/>
      <c r="GN217" s="48"/>
      <c r="GO217" s="48"/>
      <c r="GP217" s="48"/>
      <c r="GQ217" s="48"/>
      <c r="GR217" s="48"/>
      <c r="GS217" s="48"/>
      <c r="GT217" s="48"/>
      <c r="GU217" s="48"/>
      <c r="GV217" s="48"/>
      <c r="GW217" s="48"/>
      <c r="GX217" s="48"/>
      <c r="GY217" s="48"/>
      <c r="GZ217" s="48"/>
      <c r="HA217" s="48"/>
      <c r="HB217" s="48"/>
      <c r="HC217" s="48"/>
      <c r="HD217" s="48"/>
      <c r="HE217" s="48"/>
      <c r="HF217" s="48"/>
      <c r="HG217" s="48"/>
      <c r="HH217" s="48"/>
      <c r="HI217" s="48"/>
    </row>
    <row r="218" spans="1:217" s="219" customFormat="1" ht="36" hidden="1" outlineLevel="2">
      <c r="A218" s="203">
        <v>98</v>
      </c>
      <c r="B218" s="62" t="s">
        <v>382</v>
      </c>
      <c r="C218" s="58" t="s">
        <v>378</v>
      </c>
      <c r="D218" s="74" t="s">
        <v>126</v>
      </c>
      <c r="E218" s="227">
        <v>100</v>
      </c>
      <c r="F218" s="227">
        <v>100</v>
      </c>
      <c r="G218" s="227">
        <v>100</v>
      </c>
      <c r="H218" s="223">
        <f t="shared" si="10"/>
        <v>300</v>
      </c>
      <c r="I218" s="223" t="e">
        <f>'4、综合单价分析表'!#REF!</f>
        <v>#REF!</v>
      </c>
      <c r="J218" s="223" t="e">
        <f t="shared" si="12"/>
        <v>#REF!</v>
      </c>
      <c r="K218" s="157"/>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c r="BE218" s="48"/>
      <c r="BF218" s="48"/>
      <c r="BG218" s="48"/>
      <c r="BH218" s="48"/>
      <c r="BI218" s="48"/>
      <c r="BJ218" s="48"/>
      <c r="BK218" s="48"/>
      <c r="BL218" s="48"/>
      <c r="BM218" s="48"/>
      <c r="BN218" s="48"/>
      <c r="BO218" s="48"/>
      <c r="BP218" s="48"/>
      <c r="BQ218" s="48"/>
      <c r="BR218" s="48"/>
      <c r="BS218" s="48"/>
      <c r="BT218" s="48"/>
      <c r="BU218" s="48"/>
      <c r="BV218" s="48"/>
      <c r="BW218" s="48"/>
      <c r="BX218" s="48"/>
      <c r="BY218" s="48"/>
      <c r="BZ218" s="48"/>
      <c r="CA218" s="48"/>
      <c r="CB218" s="48"/>
      <c r="CC218" s="48"/>
      <c r="CD218" s="48"/>
      <c r="CE218" s="48"/>
      <c r="CF218" s="48"/>
      <c r="CG218" s="48"/>
      <c r="CH218" s="48"/>
      <c r="CI218" s="48"/>
      <c r="CJ218" s="48"/>
      <c r="CK218" s="48"/>
      <c r="CL218" s="48"/>
      <c r="CM218" s="48"/>
      <c r="CN218" s="48"/>
      <c r="CO218" s="48"/>
      <c r="CP218" s="48"/>
      <c r="CQ218" s="48"/>
      <c r="CR218" s="48"/>
      <c r="CS218" s="48"/>
      <c r="CT218" s="48"/>
      <c r="CU218" s="48"/>
      <c r="CV218" s="48"/>
      <c r="CW218" s="48"/>
      <c r="CX218" s="48"/>
      <c r="CY218" s="48"/>
      <c r="CZ218" s="48"/>
      <c r="DA218" s="48"/>
      <c r="DB218" s="48"/>
      <c r="DC218" s="48"/>
      <c r="DD218" s="48"/>
      <c r="DE218" s="48"/>
      <c r="DF218" s="48"/>
      <c r="DG218" s="48"/>
      <c r="DH218" s="48"/>
      <c r="DI218" s="48"/>
      <c r="DJ218" s="48"/>
      <c r="DK218" s="48"/>
      <c r="DL218" s="48"/>
      <c r="DM218" s="48"/>
      <c r="DN218" s="48"/>
      <c r="DO218" s="48"/>
      <c r="DP218" s="48"/>
      <c r="DQ218" s="48"/>
      <c r="DR218" s="48"/>
      <c r="DS218" s="48"/>
      <c r="DT218" s="48"/>
      <c r="DU218" s="48"/>
      <c r="DV218" s="48"/>
      <c r="DW218" s="48"/>
      <c r="DX218" s="48"/>
      <c r="DY218" s="48"/>
      <c r="DZ218" s="48"/>
      <c r="EA218" s="48"/>
      <c r="EB218" s="48"/>
      <c r="EC218" s="48"/>
      <c r="ED218" s="48"/>
      <c r="EE218" s="48"/>
      <c r="EF218" s="48"/>
      <c r="EG218" s="48"/>
      <c r="EH218" s="48"/>
      <c r="EI218" s="48"/>
      <c r="EJ218" s="48"/>
      <c r="EK218" s="48"/>
      <c r="EL218" s="48"/>
      <c r="EM218" s="48"/>
      <c r="EN218" s="48"/>
      <c r="EO218" s="48"/>
      <c r="EP218" s="48"/>
      <c r="EQ218" s="48"/>
      <c r="ER218" s="48"/>
      <c r="ES218" s="48"/>
      <c r="ET218" s="48"/>
      <c r="EU218" s="48"/>
      <c r="EV218" s="48"/>
      <c r="EW218" s="48"/>
      <c r="EX218" s="48"/>
      <c r="EY218" s="48"/>
      <c r="EZ218" s="48"/>
      <c r="FA218" s="48"/>
      <c r="FB218" s="48"/>
      <c r="FC218" s="48"/>
      <c r="FD218" s="48"/>
      <c r="FE218" s="48"/>
      <c r="FF218" s="48"/>
      <c r="FG218" s="48"/>
      <c r="FH218" s="48"/>
      <c r="FI218" s="48"/>
      <c r="FJ218" s="48"/>
      <c r="FK218" s="48"/>
      <c r="FL218" s="48"/>
      <c r="FM218" s="48"/>
      <c r="FN218" s="48"/>
      <c r="FO218" s="48"/>
      <c r="FP218" s="48"/>
      <c r="FQ218" s="48"/>
      <c r="FR218" s="48"/>
      <c r="FS218" s="48"/>
      <c r="FT218" s="48"/>
      <c r="FU218" s="48"/>
      <c r="FV218" s="48"/>
      <c r="FW218" s="48"/>
      <c r="FX218" s="48"/>
      <c r="FY218" s="48"/>
      <c r="FZ218" s="48"/>
      <c r="GA218" s="48"/>
      <c r="GB218" s="48"/>
      <c r="GC218" s="48"/>
      <c r="GD218" s="48"/>
      <c r="GE218" s="48"/>
      <c r="GF218" s="48"/>
      <c r="GG218" s="48"/>
      <c r="GH218" s="48"/>
      <c r="GI218" s="48"/>
      <c r="GJ218" s="48"/>
      <c r="GK218" s="48"/>
      <c r="GL218" s="48"/>
      <c r="GM218" s="48"/>
      <c r="GN218" s="48"/>
      <c r="GO218" s="48"/>
      <c r="GP218" s="48"/>
      <c r="GQ218" s="48"/>
      <c r="GR218" s="48"/>
      <c r="GS218" s="48"/>
      <c r="GT218" s="48"/>
      <c r="GU218" s="48"/>
      <c r="GV218" s="48"/>
      <c r="GW218" s="48"/>
      <c r="GX218" s="48"/>
      <c r="GY218" s="48"/>
      <c r="GZ218" s="48"/>
      <c r="HA218" s="48"/>
      <c r="HB218" s="48"/>
      <c r="HC218" s="48"/>
      <c r="HD218" s="48"/>
      <c r="HE218" s="48"/>
      <c r="HF218" s="48"/>
      <c r="HG218" s="48"/>
      <c r="HH218" s="48"/>
      <c r="HI218" s="48"/>
    </row>
    <row r="219" spans="1:217" s="219" customFormat="1" ht="36" hidden="1" outlineLevel="2">
      <c r="A219" s="203">
        <v>99</v>
      </c>
      <c r="B219" s="62" t="s">
        <v>383</v>
      </c>
      <c r="C219" s="58" t="s">
        <v>378</v>
      </c>
      <c r="D219" s="74" t="s">
        <v>126</v>
      </c>
      <c r="E219" s="227">
        <v>100</v>
      </c>
      <c r="F219" s="227">
        <v>100</v>
      </c>
      <c r="G219" s="227">
        <v>100</v>
      </c>
      <c r="H219" s="223">
        <f t="shared" si="10"/>
        <v>300</v>
      </c>
      <c r="I219" s="223" t="e">
        <f>'4、综合单价分析表'!#REF!</f>
        <v>#REF!</v>
      </c>
      <c r="J219" s="223" t="e">
        <f t="shared" si="12"/>
        <v>#REF!</v>
      </c>
      <c r="K219" s="157"/>
      <c r="L219" s="48"/>
      <c r="M219" s="48"/>
      <c r="N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c r="BC219" s="48"/>
      <c r="BD219" s="48"/>
      <c r="BE219" s="48"/>
      <c r="BF219" s="48"/>
      <c r="BG219" s="48"/>
      <c r="BH219" s="48"/>
      <c r="BI219" s="48"/>
      <c r="BJ219" s="48"/>
      <c r="BK219" s="48"/>
      <c r="BL219" s="48"/>
      <c r="BM219" s="48"/>
      <c r="BN219" s="48"/>
      <c r="BO219" s="48"/>
      <c r="BP219" s="48"/>
      <c r="BQ219" s="48"/>
      <c r="BR219" s="48"/>
      <c r="BS219" s="48"/>
      <c r="BT219" s="48"/>
      <c r="BU219" s="48"/>
      <c r="BV219" s="48"/>
      <c r="BW219" s="48"/>
      <c r="BX219" s="48"/>
      <c r="BY219" s="48"/>
      <c r="BZ219" s="48"/>
      <c r="CA219" s="48"/>
      <c r="CB219" s="48"/>
      <c r="CC219" s="48"/>
      <c r="CD219" s="48"/>
      <c r="CE219" s="48"/>
      <c r="CF219" s="48"/>
      <c r="CG219" s="48"/>
      <c r="CH219" s="48"/>
      <c r="CI219" s="48"/>
      <c r="CJ219" s="48"/>
      <c r="CK219" s="48"/>
      <c r="CL219" s="48"/>
      <c r="CM219" s="48"/>
      <c r="CN219" s="48"/>
      <c r="CO219" s="48"/>
      <c r="CP219" s="48"/>
      <c r="CQ219" s="48"/>
      <c r="CR219" s="48"/>
      <c r="CS219" s="48"/>
      <c r="CT219" s="48"/>
      <c r="CU219" s="48"/>
      <c r="CV219" s="48"/>
      <c r="CW219" s="48"/>
      <c r="CX219" s="48"/>
      <c r="CY219" s="48"/>
      <c r="CZ219" s="48"/>
      <c r="DA219" s="48"/>
      <c r="DB219" s="48"/>
      <c r="DC219" s="48"/>
      <c r="DD219" s="48"/>
      <c r="DE219" s="48"/>
      <c r="DF219" s="48"/>
      <c r="DG219" s="48"/>
      <c r="DH219" s="48"/>
      <c r="DI219" s="48"/>
      <c r="DJ219" s="48"/>
      <c r="DK219" s="48"/>
      <c r="DL219" s="48"/>
      <c r="DM219" s="48"/>
      <c r="DN219" s="48"/>
      <c r="DO219" s="48"/>
      <c r="DP219" s="48"/>
      <c r="DQ219" s="48"/>
      <c r="DR219" s="48"/>
      <c r="DS219" s="48"/>
      <c r="DT219" s="48"/>
      <c r="DU219" s="48"/>
      <c r="DV219" s="48"/>
      <c r="DW219" s="48"/>
      <c r="DX219" s="48"/>
      <c r="DY219" s="48"/>
      <c r="DZ219" s="48"/>
      <c r="EA219" s="48"/>
      <c r="EB219" s="48"/>
      <c r="EC219" s="48"/>
      <c r="ED219" s="48"/>
      <c r="EE219" s="48"/>
      <c r="EF219" s="48"/>
      <c r="EG219" s="48"/>
      <c r="EH219" s="48"/>
      <c r="EI219" s="48"/>
      <c r="EJ219" s="48"/>
      <c r="EK219" s="48"/>
      <c r="EL219" s="48"/>
      <c r="EM219" s="48"/>
      <c r="EN219" s="48"/>
      <c r="EO219" s="48"/>
      <c r="EP219" s="48"/>
      <c r="EQ219" s="48"/>
      <c r="ER219" s="48"/>
      <c r="ES219" s="48"/>
      <c r="ET219" s="48"/>
      <c r="EU219" s="48"/>
      <c r="EV219" s="48"/>
      <c r="EW219" s="48"/>
      <c r="EX219" s="48"/>
      <c r="EY219" s="48"/>
      <c r="EZ219" s="48"/>
      <c r="FA219" s="48"/>
      <c r="FB219" s="48"/>
      <c r="FC219" s="48"/>
      <c r="FD219" s="48"/>
      <c r="FE219" s="48"/>
      <c r="FF219" s="48"/>
      <c r="FG219" s="48"/>
      <c r="FH219" s="48"/>
      <c r="FI219" s="48"/>
      <c r="FJ219" s="48"/>
      <c r="FK219" s="48"/>
      <c r="FL219" s="48"/>
      <c r="FM219" s="48"/>
      <c r="FN219" s="48"/>
      <c r="FO219" s="48"/>
      <c r="FP219" s="48"/>
      <c r="FQ219" s="48"/>
      <c r="FR219" s="48"/>
      <c r="FS219" s="48"/>
      <c r="FT219" s="48"/>
      <c r="FU219" s="48"/>
      <c r="FV219" s="48"/>
      <c r="FW219" s="48"/>
      <c r="FX219" s="48"/>
      <c r="FY219" s="48"/>
      <c r="FZ219" s="48"/>
      <c r="GA219" s="48"/>
      <c r="GB219" s="48"/>
      <c r="GC219" s="48"/>
      <c r="GD219" s="48"/>
      <c r="GE219" s="48"/>
      <c r="GF219" s="48"/>
      <c r="GG219" s="48"/>
      <c r="GH219" s="48"/>
      <c r="GI219" s="48"/>
      <c r="GJ219" s="48"/>
      <c r="GK219" s="48"/>
      <c r="GL219" s="48"/>
      <c r="GM219" s="48"/>
      <c r="GN219" s="48"/>
      <c r="GO219" s="48"/>
      <c r="GP219" s="48"/>
      <c r="GQ219" s="48"/>
      <c r="GR219" s="48"/>
      <c r="GS219" s="48"/>
      <c r="GT219" s="48"/>
      <c r="GU219" s="48"/>
      <c r="GV219" s="48"/>
      <c r="GW219" s="48"/>
      <c r="GX219" s="48"/>
      <c r="GY219" s="48"/>
      <c r="GZ219" s="48"/>
      <c r="HA219" s="48"/>
      <c r="HB219" s="48"/>
      <c r="HC219" s="48"/>
      <c r="HD219" s="48"/>
      <c r="HE219" s="48"/>
      <c r="HF219" s="48"/>
      <c r="HG219" s="48"/>
      <c r="HH219" s="48"/>
      <c r="HI219" s="48"/>
    </row>
    <row r="220" spans="1:217" s="219" customFormat="1" ht="36" hidden="1" outlineLevel="2">
      <c r="A220" s="203">
        <v>100</v>
      </c>
      <c r="B220" s="62" t="s">
        <v>384</v>
      </c>
      <c r="C220" s="58" t="s">
        <v>385</v>
      </c>
      <c r="D220" s="74" t="s">
        <v>126</v>
      </c>
      <c r="E220" s="227">
        <v>500</v>
      </c>
      <c r="F220" s="227">
        <v>500</v>
      </c>
      <c r="G220" s="227">
        <v>5000</v>
      </c>
      <c r="H220" s="223">
        <f t="shared" si="10"/>
        <v>6000</v>
      </c>
      <c r="I220" s="223" t="e">
        <f>'4、综合单价分析表'!#REF!</f>
        <v>#REF!</v>
      </c>
      <c r="J220" s="223" t="e">
        <f t="shared" si="12"/>
        <v>#REF!</v>
      </c>
      <c r="K220" s="157"/>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c r="BS220" s="48"/>
      <c r="BT220" s="48"/>
      <c r="BU220" s="48"/>
      <c r="BV220" s="48"/>
      <c r="BW220" s="48"/>
      <c r="BX220" s="48"/>
      <c r="BY220" s="48"/>
      <c r="BZ220" s="48"/>
      <c r="CA220" s="48"/>
      <c r="CB220" s="48"/>
      <c r="CC220" s="48"/>
      <c r="CD220" s="48"/>
      <c r="CE220" s="48"/>
      <c r="CF220" s="48"/>
      <c r="CG220" s="48"/>
      <c r="CH220" s="48"/>
      <c r="CI220" s="48"/>
      <c r="CJ220" s="48"/>
      <c r="CK220" s="48"/>
      <c r="CL220" s="48"/>
      <c r="CM220" s="48"/>
      <c r="CN220" s="48"/>
      <c r="CO220" s="48"/>
      <c r="CP220" s="48"/>
      <c r="CQ220" s="48"/>
      <c r="CR220" s="48"/>
      <c r="CS220" s="48"/>
      <c r="CT220" s="48"/>
      <c r="CU220" s="48"/>
      <c r="CV220" s="48"/>
      <c r="CW220" s="48"/>
      <c r="CX220" s="48"/>
      <c r="CY220" s="48"/>
      <c r="CZ220" s="48"/>
      <c r="DA220" s="48"/>
      <c r="DB220" s="48"/>
      <c r="DC220" s="48"/>
      <c r="DD220" s="48"/>
      <c r="DE220" s="48"/>
      <c r="DF220" s="48"/>
      <c r="DG220" s="48"/>
      <c r="DH220" s="48"/>
      <c r="DI220" s="48"/>
      <c r="DJ220" s="48"/>
      <c r="DK220" s="48"/>
      <c r="DL220" s="48"/>
      <c r="DM220" s="48"/>
      <c r="DN220" s="48"/>
      <c r="DO220" s="48"/>
      <c r="DP220" s="48"/>
      <c r="DQ220" s="48"/>
      <c r="DR220" s="48"/>
      <c r="DS220" s="48"/>
      <c r="DT220" s="48"/>
      <c r="DU220" s="48"/>
      <c r="DV220" s="48"/>
      <c r="DW220" s="48"/>
      <c r="DX220" s="48"/>
      <c r="DY220" s="48"/>
      <c r="DZ220" s="48"/>
      <c r="EA220" s="48"/>
      <c r="EB220" s="48"/>
      <c r="EC220" s="48"/>
      <c r="ED220" s="48"/>
      <c r="EE220" s="48"/>
      <c r="EF220" s="48"/>
      <c r="EG220" s="48"/>
      <c r="EH220" s="48"/>
      <c r="EI220" s="48"/>
      <c r="EJ220" s="48"/>
      <c r="EK220" s="48"/>
      <c r="EL220" s="48"/>
      <c r="EM220" s="48"/>
      <c r="EN220" s="48"/>
      <c r="EO220" s="48"/>
      <c r="EP220" s="48"/>
      <c r="EQ220" s="48"/>
      <c r="ER220" s="48"/>
      <c r="ES220" s="48"/>
      <c r="ET220" s="48"/>
      <c r="EU220" s="48"/>
      <c r="EV220" s="48"/>
      <c r="EW220" s="48"/>
      <c r="EX220" s="48"/>
      <c r="EY220" s="48"/>
      <c r="EZ220" s="48"/>
      <c r="FA220" s="48"/>
      <c r="FB220" s="48"/>
      <c r="FC220" s="48"/>
      <c r="FD220" s="48"/>
      <c r="FE220" s="48"/>
      <c r="FF220" s="48"/>
      <c r="FG220" s="48"/>
      <c r="FH220" s="48"/>
      <c r="FI220" s="48"/>
      <c r="FJ220" s="48"/>
      <c r="FK220" s="48"/>
      <c r="FL220" s="48"/>
      <c r="FM220" s="48"/>
      <c r="FN220" s="48"/>
      <c r="FO220" s="48"/>
      <c r="FP220" s="48"/>
      <c r="FQ220" s="48"/>
      <c r="FR220" s="48"/>
      <c r="FS220" s="48"/>
      <c r="FT220" s="48"/>
      <c r="FU220" s="48"/>
      <c r="FV220" s="48"/>
      <c r="FW220" s="48"/>
      <c r="FX220" s="48"/>
      <c r="FY220" s="48"/>
      <c r="FZ220" s="48"/>
      <c r="GA220" s="48"/>
      <c r="GB220" s="48"/>
      <c r="GC220" s="48"/>
      <c r="GD220" s="48"/>
      <c r="GE220" s="48"/>
      <c r="GF220" s="48"/>
      <c r="GG220" s="48"/>
      <c r="GH220" s="48"/>
      <c r="GI220" s="48"/>
      <c r="GJ220" s="48"/>
      <c r="GK220" s="48"/>
      <c r="GL220" s="48"/>
      <c r="GM220" s="48"/>
      <c r="GN220" s="48"/>
      <c r="GO220" s="48"/>
      <c r="GP220" s="48"/>
      <c r="GQ220" s="48"/>
      <c r="GR220" s="48"/>
      <c r="GS220" s="48"/>
      <c r="GT220" s="48"/>
      <c r="GU220" s="48"/>
      <c r="GV220" s="48"/>
      <c r="GW220" s="48"/>
      <c r="GX220" s="48"/>
      <c r="GY220" s="48"/>
      <c r="GZ220" s="48"/>
      <c r="HA220" s="48"/>
      <c r="HB220" s="48"/>
      <c r="HC220" s="48"/>
      <c r="HD220" s="48"/>
      <c r="HE220" s="48"/>
      <c r="HF220" s="48"/>
      <c r="HG220" s="48"/>
      <c r="HH220" s="48"/>
      <c r="HI220" s="48"/>
    </row>
    <row r="221" spans="1:217" s="219" customFormat="1" ht="36" hidden="1" outlineLevel="2">
      <c r="A221" s="203">
        <v>101</v>
      </c>
      <c r="B221" s="62" t="s">
        <v>386</v>
      </c>
      <c r="C221" s="58" t="s">
        <v>385</v>
      </c>
      <c r="D221" s="74" t="s">
        <v>126</v>
      </c>
      <c r="E221" s="227">
        <v>500</v>
      </c>
      <c r="F221" s="227">
        <v>500</v>
      </c>
      <c r="G221" s="227">
        <v>500</v>
      </c>
      <c r="H221" s="223">
        <f t="shared" si="10"/>
        <v>1500</v>
      </c>
      <c r="I221" s="223" t="e">
        <f>'4、综合单价分析表'!#REF!</f>
        <v>#REF!</v>
      </c>
      <c r="J221" s="223" t="e">
        <f t="shared" si="12"/>
        <v>#REF!</v>
      </c>
      <c r="K221" s="157"/>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48"/>
      <c r="BP221" s="48"/>
      <c r="BQ221" s="48"/>
      <c r="BR221" s="48"/>
      <c r="BS221" s="48"/>
      <c r="BT221" s="48"/>
      <c r="BU221" s="48"/>
      <c r="BV221" s="48"/>
      <c r="BW221" s="48"/>
      <c r="BX221" s="48"/>
      <c r="BY221" s="48"/>
      <c r="BZ221" s="48"/>
      <c r="CA221" s="48"/>
      <c r="CB221" s="48"/>
      <c r="CC221" s="48"/>
      <c r="CD221" s="48"/>
      <c r="CE221" s="48"/>
      <c r="CF221" s="48"/>
      <c r="CG221" s="48"/>
      <c r="CH221" s="48"/>
      <c r="CI221" s="48"/>
      <c r="CJ221" s="48"/>
      <c r="CK221" s="48"/>
      <c r="CL221" s="48"/>
      <c r="CM221" s="48"/>
      <c r="CN221" s="48"/>
      <c r="CO221" s="48"/>
      <c r="CP221" s="48"/>
      <c r="CQ221" s="48"/>
      <c r="CR221" s="48"/>
      <c r="CS221" s="48"/>
      <c r="CT221" s="48"/>
      <c r="CU221" s="48"/>
      <c r="CV221" s="48"/>
      <c r="CW221" s="48"/>
      <c r="CX221" s="48"/>
      <c r="CY221" s="48"/>
      <c r="CZ221" s="48"/>
      <c r="DA221" s="48"/>
      <c r="DB221" s="48"/>
      <c r="DC221" s="48"/>
      <c r="DD221" s="48"/>
      <c r="DE221" s="48"/>
      <c r="DF221" s="48"/>
      <c r="DG221" s="48"/>
      <c r="DH221" s="48"/>
      <c r="DI221" s="48"/>
      <c r="DJ221" s="48"/>
      <c r="DK221" s="48"/>
      <c r="DL221" s="48"/>
      <c r="DM221" s="48"/>
      <c r="DN221" s="48"/>
      <c r="DO221" s="48"/>
      <c r="DP221" s="48"/>
      <c r="DQ221" s="48"/>
      <c r="DR221" s="48"/>
      <c r="DS221" s="48"/>
      <c r="DT221" s="48"/>
      <c r="DU221" s="48"/>
      <c r="DV221" s="48"/>
      <c r="DW221" s="48"/>
      <c r="DX221" s="48"/>
      <c r="DY221" s="48"/>
      <c r="DZ221" s="48"/>
      <c r="EA221" s="48"/>
      <c r="EB221" s="48"/>
      <c r="EC221" s="48"/>
      <c r="ED221" s="48"/>
      <c r="EE221" s="48"/>
      <c r="EF221" s="48"/>
      <c r="EG221" s="48"/>
      <c r="EH221" s="48"/>
      <c r="EI221" s="48"/>
      <c r="EJ221" s="48"/>
      <c r="EK221" s="48"/>
      <c r="EL221" s="48"/>
      <c r="EM221" s="48"/>
      <c r="EN221" s="48"/>
      <c r="EO221" s="48"/>
      <c r="EP221" s="48"/>
      <c r="EQ221" s="48"/>
      <c r="ER221" s="48"/>
      <c r="ES221" s="48"/>
      <c r="ET221" s="48"/>
      <c r="EU221" s="48"/>
      <c r="EV221" s="48"/>
      <c r="EW221" s="48"/>
      <c r="EX221" s="48"/>
      <c r="EY221" s="48"/>
      <c r="EZ221" s="48"/>
      <c r="FA221" s="48"/>
      <c r="FB221" s="48"/>
      <c r="FC221" s="48"/>
      <c r="FD221" s="48"/>
      <c r="FE221" s="48"/>
      <c r="FF221" s="48"/>
      <c r="FG221" s="48"/>
      <c r="FH221" s="48"/>
      <c r="FI221" s="48"/>
      <c r="FJ221" s="48"/>
      <c r="FK221" s="48"/>
      <c r="FL221" s="48"/>
      <c r="FM221" s="48"/>
      <c r="FN221" s="48"/>
      <c r="FO221" s="48"/>
      <c r="FP221" s="48"/>
      <c r="FQ221" s="48"/>
      <c r="FR221" s="48"/>
      <c r="FS221" s="48"/>
      <c r="FT221" s="48"/>
      <c r="FU221" s="48"/>
      <c r="FV221" s="48"/>
      <c r="FW221" s="48"/>
      <c r="FX221" s="48"/>
      <c r="FY221" s="48"/>
      <c r="FZ221" s="48"/>
      <c r="GA221" s="48"/>
      <c r="GB221" s="48"/>
      <c r="GC221" s="48"/>
      <c r="GD221" s="48"/>
      <c r="GE221" s="48"/>
      <c r="GF221" s="48"/>
      <c r="GG221" s="48"/>
      <c r="GH221" s="48"/>
      <c r="GI221" s="48"/>
      <c r="GJ221" s="48"/>
      <c r="GK221" s="48"/>
      <c r="GL221" s="48"/>
      <c r="GM221" s="48"/>
      <c r="GN221" s="48"/>
      <c r="GO221" s="48"/>
      <c r="GP221" s="48"/>
      <c r="GQ221" s="48"/>
      <c r="GR221" s="48"/>
      <c r="GS221" s="48"/>
      <c r="GT221" s="48"/>
      <c r="GU221" s="48"/>
      <c r="GV221" s="48"/>
      <c r="GW221" s="48"/>
      <c r="GX221" s="48"/>
      <c r="GY221" s="48"/>
      <c r="GZ221" s="48"/>
      <c r="HA221" s="48"/>
      <c r="HB221" s="48"/>
      <c r="HC221" s="48"/>
      <c r="HD221" s="48"/>
      <c r="HE221" s="48"/>
      <c r="HF221" s="48"/>
      <c r="HG221" s="48"/>
      <c r="HH221" s="48"/>
      <c r="HI221" s="48"/>
    </row>
    <row r="222" spans="1:217" s="219" customFormat="1" ht="36" hidden="1" outlineLevel="2">
      <c r="A222" s="203">
        <v>102</v>
      </c>
      <c r="B222" s="62" t="s">
        <v>387</v>
      </c>
      <c r="C222" s="58" t="s">
        <v>385</v>
      </c>
      <c r="D222" s="74" t="s">
        <v>126</v>
      </c>
      <c r="E222" s="227">
        <v>100</v>
      </c>
      <c r="F222" s="227">
        <v>100</v>
      </c>
      <c r="G222" s="227">
        <v>100</v>
      </c>
      <c r="H222" s="223">
        <f t="shared" si="10"/>
        <v>300</v>
      </c>
      <c r="I222" s="223" t="e">
        <f>'4、综合单价分析表'!#REF!</f>
        <v>#REF!</v>
      </c>
      <c r="J222" s="223" t="e">
        <f t="shared" si="12"/>
        <v>#REF!</v>
      </c>
      <c r="K222" s="157"/>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c r="BA222" s="48"/>
      <c r="BB222" s="48"/>
      <c r="BC222" s="48"/>
      <c r="BD222" s="48"/>
      <c r="BE222" s="48"/>
      <c r="BF222" s="48"/>
      <c r="BG222" s="48"/>
      <c r="BH222" s="48"/>
      <c r="BI222" s="48"/>
      <c r="BJ222" s="48"/>
      <c r="BK222" s="48"/>
      <c r="BL222" s="48"/>
      <c r="BM222" s="48"/>
      <c r="BN222" s="48"/>
      <c r="BO222" s="48"/>
      <c r="BP222" s="48"/>
      <c r="BQ222" s="48"/>
      <c r="BR222" s="48"/>
      <c r="BS222" s="48"/>
      <c r="BT222" s="48"/>
      <c r="BU222" s="48"/>
      <c r="BV222" s="48"/>
      <c r="BW222" s="48"/>
      <c r="BX222" s="48"/>
      <c r="BY222" s="48"/>
      <c r="BZ222" s="48"/>
      <c r="CA222" s="48"/>
      <c r="CB222" s="48"/>
      <c r="CC222" s="48"/>
      <c r="CD222" s="48"/>
      <c r="CE222" s="48"/>
      <c r="CF222" s="48"/>
      <c r="CG222" s="48"/>
      <c r="CH222" s="48"/>
      <c r="CI222" s="48"/>
      <c r="CJ222" s="48"/>
      <c r="CK222" s="48"/>
      <c r="CL222" s="48"/>
      <c r="CM222" s="48"/>
      <c r="CN222" s="48"/>
      <c r="CO222" s="48"/>
      <c r="CP222" s="48"/>
      <c r="CQ222" s="48"/>
      <c r="CR222" s="48"/>
      <c r="CS222" s="48"/>
      <c r="CT222" s="48"/>
      <c r="CU222" s="48"/>
      <c r="CV222" s="48"/>
      <c r="CW222" s="48"/>
      <c r="CX222" s="48"/>
      <c r="CY222" s="48"/>
      <c r="CZ222" s="48"/>
      <c r="DA222" s="48"/>
      <c r="DB222" s="48"/>
      <c r="DC222" s="48"/>
      <c r="DD222" s="48"/>
      <c r="DE222" s="48"/>
      <c r="DF222" s="48"/>
      <c r="DG222" s="48"/>
      <c r="DH222" s="48"/>
      <c r="DI222" s="48"/>
      <c r="DJ222" s="48"/>
      <c r="DK222" s="48"/>
      <c r="DL222" s="48"/>
      <c r="DM222" s="48"/>
      <c r="DN222" s="48"/>
      <c r="DO222" s="48"/>
      <c r="DP222" s="48"/>
      <c r="DQ222" s="48"/>
      <c r="DR222" s="48"/>
      <c r="DS222" s="48"/>
      <c r="DT222" s="48"/>
      <c r="DU222" s="48"/>
      <c r="DV222" s="48"/>
      <c r="DW222" s="48"/>
      <c r="DX222" s="48"/>
      <c r="DY222" s="48"/>
      <c r="DZ222" s="48"/>
      <c r="EA222" s="48"/>
      <c r="EB222" s="48"/>
      <c r="EC222" s="48"/>
      <c r="ED222" s="48"/>
      <c r="EE222" s="48"/>
      <c r="EF222" s="48"/>
      <c r="EG222" s="48"/>
      <c r="EH222" s="48"/>
      <c r="EI222" s="48"/>
      <c r="EJ222" s="48"/>
      <c r="EK222" s="48"/>
      <c r="EL222" s="48"/>
      <c r="EM222" s="48"/>
      <c r="EN222" s="48"/>
      <c r="EO222" s="48"/>
      <c r="EP222" s="48"/>
      <c r="EQ222" s="48"/>
      <c r="ER222" s="48"/>
      <c r="ES222" s="48"/>
      <c r="ET222" s="48"/>
      <c r="EU222" s="48"/>
      <c r="EV222" s="48"/>
      <c r="EW222" s="48"/>
      <c r="EX222" s="48"/>
      <c r="EY222" s="48"/>
      <c r="EZ222" s="48"/>
      <c r="FA222" s="48"/>
      <c r="FB222" s="48"/>
      <c r="FC222" s="48"/>
      <c r="FD222" s="48"/>
      <c r="FE222" s="48"/>
      <c r="FF222" s="48"/>
      <c r="FG222" s="48"/>
      <c r="FH222" s="48"/>
      <c r="FI222" s="48"/>
      <c r="FJ222" s="48"/>
      <c r="FK222" s="48"/>
      <c r="FL222" s="48"/>
      <c r="FM222" s="48"/>
      <c r="FN222" s="48"/>
      <c r="FO222" s="48"/>
      <c r="FP222" s="48"/>
      <c r="FQ222" s="48"/>
      <c r="FR222" s="48"/>
      <c r="FS222" s="48"/>
      <c r="FT222" s="48"/>
      <c r="FU222" s="48"/>
      <c r="FV222" s="48"/>
      <c r="FW222" s="48"/>
      <c r="FX222" s="48"/>
      <c r="FY222" s="48"/>
      <c r="FZ222" s="48"/>
      <c r="GA222" s="48"/>
      <c r="GB222" s="48"/>
      <c r="GC222" s="48"/>
      <c r="GD222" s="48"/>
      <c r="GE222" s="48"/>
      <c r="GF222" s="48"/>
      <c r="GG222" s="48"/>
      <c r="GH222" s="48"/>
      <c r="GI222" s="48"/>
      <c r="GJ222" s="48"/>
      <c r="GK222" s="48"/>
      <c r="GL222" s="48"/>
      <c r="GM222" s="48"/>
      <c r="GN222" s="48"/>
      <c r="GO222" s="48"/>
      <c r="GP222" s="48"/>
      <c r="GQ222" s="48"/>
      <c r="GR222" s="48"/>
      <c r="GS222" s="48"/>
      <c r="GT222" s="48"/>
      <c r="GU222" s="48"/>
      <c r="GV222" s="48"/>
      <c r="GW222" s="48"/>
      <c r="GX222" s="48"/>
      <c r="GY222" s="48"/>
      <c r="GZ222" s="48"/>
      <c r="HA222" s="48"/>
      <c r="HB222" s="48"/>
      <c r="HC222" s="48"/>
      <c r="HD222" s="48"/>
      <c r="HE222" s="48"/>
      <c r="HF222" s="48"/>
      <c r="HG222" s="48"/>
      <c r="HH222" s="48"/>
      <c r="HI222" s="48"/>
    </row>
    <row r="223" spans="1:217" s="219" customFormat="1" ht="36" hidden="1" outlineLevel="2">
      <c r="A223" s="203">
        <v>103</v>
      </c>
      <c r="B223" s="62" t="s">
        <v>388</v>
      </c>
      <c r="C223" s="58" t="s">
        <v>385</v>
      </c>
      <c r="D223" s="74" t="s">
        <v>126</v>
      </c>
      <c r="E223" s="227">
        <v>100</v>
      </c>
      <c r="F223" s="227">
        <v>100</v>
      </c>
      <c r="G223" s="227">
        <v>100</v>
      </c>
      <c r="H223" s="223">
        <f t="shared" si="10"/>
        <v>300</v>
      </c>
      <c r="I223" s="223" t="e">
        <f>'4、综合单价分析表'!#REF!</f>
        <v>#REF!</v>
      </c>
      <c r="J223" s="223" t="e">
        <f t="shared" si="12"/>
        <v>#REF!</v>
      </c>
      <c r="K223" s="157"/>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c r="BA223" s="48"/>
      <c r="BB223" s="48"/>
      <c r="BC223" s="48"/>
      <c r="BD223" s="48"/>
      <c r="BE223" s="48"/>
      <c r="BF223" s="48"/>
      <c r="BG223" s="48"/>
      <c r="BH223" s="48"/>
      <c r="BI223" s="48"/>
      <c r="BJ223" s="48"/>
      <c r="BK223" s="48"/>
      <c r="BL223" s="48"/>
      <c r="BM223" s="48"/>
      <c r="BN223" s="48"/>
      <c r="BO223" s="48"/>
      <c r="BP223" s="48"/>
      <c r="BQ223" s="48"/>
      <c r="BR223" s="48"/>
      <c r="BS223" s="48"/>
      <c r="BT223" s="48"/>
      <c r="BU223" s="48"/>
      <c r="BV223" s="48"/>
      <c r="BW223" s="48"/>
      <c r="BX223" s="48"/>
      <c r="BY223" s="48"/>
      <c r="BZ223" s="48"/>
      <c r="CA223" s="48"/>
      <c r="CB223" s="48"/>
      <c r="CC223" s="48"/>
      <c r="CD223" s="48"/>
      <c r="CE223" s="48"/>
      <c r="CF223" s="48"/>
      <c r="CG223" s="48"/>
      <c r="CH223" s="48"/>
      <c r="CI223" s="48"/>
      <c r="CJ223" s="48"/>
      <c r="CK223" s="48"/>
      <c r="CL223" s="48"/>
      <c r="CM223" s="48"/>
      <c r="CN223" s="48"/>
      <c r="CO223" s="48"/>
      <c r="CP223" s="48"/>
      <c r="CQ223" s="48"/>
      <c r="CR223" s="48"/>
      <c r="CS223" s="48"/>
      <c r="CT223" s="48"/>
      <c r="CU223" s="48"/>
      <c r="CV223" s="48"/>
      <c r="CW223" s="48"/>
      <c r="CX223" s="48"/>
      <c r="CY223" s="48"/>
      <c r="CZ223" s="48"/>
      <c r="DA223" s="48"/>
      <c r="DB223" s="48"/>
      <c r="DC223" s="48"/>
      <c r="DD223" s="48"/>
      <c r="DE223" s="48"/>
      <c r="DF223" s="48"/>
      <c r="DG223" s="48"/>
      <c r="DH223" s="48"/>
      <c r="DI223" s="48"/>
      <c r="DJ223" s="48"/>
      <c r="DK223" s="48"/>
      <c r="DL223" s="48"/>
      <c r="DM223" s="48"/>
      <c r="DN223" s="48"/>
      <c r="DO223" s="48"/>
      <c r="DP223" s="48"/>
      <c r="DQ223" s="48"/>
      <c r="DR223" s="48"/>
      <c r="DS223" s="48"/>
      <c r="DT223" s="48"/>
      <c r="DU223" s="48"/>
      <c r="DV223" s="48"/>
      <c r="DW223" s="48"/>
      <c r="DX223" s="48"/>
      <c r="DY223" s="48"/>
      <c r="DZ223" s="48"/>
      <c r="EA223" s="48"/>
      <c r="EB223" s="48"/>
      <c r="EC223" s="48"/>
      <c r="ED223" s="48"/>
      <c r="EE223" s="48"/>
      <c r="EF223" s="48"/>
      <c r="EG223" s="48"/>
      <c r="EH223" s="48"/>
      <c r="EI223" s="48"/>
      <c r="EJ223" s="48"/>
      <c r="EK223" s="48"/>
      <c r="EL223" s="48"/>
      <c r="EM223" s="48"/>
      <c r="EN223" s="48"/>
      <c r="EO223" s="48"/>
      <c r="EP223" s="48"/>
      <c r="EQ223" s="48"/>
      <c r="ER223" s="48"/>
      <c r="ES223" s="48"/>
      <c r="ET223" s="48"/>
      <c r="EU223" s="48"/>
      <c r="EV223" s="48"/>
      <c r="EW223" s="48"/>
      <c r="EX223" s="48"/>
      <c r="EY223" s="48"/>
      <c r="EZ223" s="48"/>
      <c r="FA223" s="48"/>
      <c r="FB223" s="48"/>
      <c r="FC223" s="48"/>
      <c r="FD223" s="48"/>
      <c r="FE223" s="48"/>
      <c r="FF223" s="48"/>
      <c r="FG223" s="48"/>
      <c r="FH223" s="48"/>
      <c r="FI223" s="48"/>
      <c r="FJ223" s="48"/>
      <c r="FK223" s="48"/>
      <c r="FL223" s="48"/>
      <c r="FM223" s="48"/>
      <c r="FN223" s="48"/>
      <c r="FO223" s="48"/>
      <c r="FP223" s="48"/>
      <c r="FQ223" s="48"/>
      <c r="FR223" s="48"/>
      <c r="FS223" s="48"/>
      <c r="FT223" s="48"/>
      <c r="FU223" s="48"/>
      <c r="FV223" s="48"/>
      <c r="FW223" s="48"/>
      <c r="FX223" s="48"/>
      <c r="FY223" s="48"/>
      <c r="FZ223" s="48"/>
      <c r="GA223" s="48"/>
      <c r="GB223" s="48"/>
      <c r="GC223" s="48"/>
      <c r="GD223" s="48"/>
      <c r="GE223" s="48"/>
      <c r="GF223" s="48"/>
      <c r="GG223" s="48"/>
      <c r="GH223" s="48"/>
      <c r="GI223" s="48"/>
      <c r="GJ223" s="48"/>
      <c r="GK223" s="48"/>
      <c r="GL223" s="48"/>
      <c r="GM223" s="48"/>
      <c r="GN223" s="48"/>
      <c r="GO223" s="48"/>
      <c r="GP223" s="48"/>
      <c r="GQ223" s="48"/>
      <c r="GR223" s="48"/>
      <c r="GS223" s="48"/>
      <c r="GT223" s="48"/>
      <c r="GU223" s="48"/>
      <c r="GV223" s="48"/>
      <c r="GW223" s="48"/>
      <c r="GX223" s="48"/>
      <c r="GY223" s="48"/>
      <c r="GZ223" s="48"/>
      <c r="HA223" s="48"/>
      <c r="HB223" s="48"/>
      <c r="HC223" s="48"/>
      <c r="HD223" s="48"/>
      <c r="HE223" s="48"/>
      <c r="HF223" s="48"/>
      <c r="HG223" s="48"/>
      <c r="HH223" s="48"/>
      <c r="HI223" s="48"/>
    </row>
    <row r="224" spans="1:217" s="219" customFormat="1" ht="36" hidden="1" outlineLevel="2">
      <c r="A224" s="203">
        <v>104</v>
      </c>
      <c r="B224" s="62" t="s">
        <v>389</v>
      </c>
      <c r="C224" s="58" t="s">
        <v>385</v>
      </c>
      <c r="D224" s="74" t="s">
        <v>126</v>
      </c>
      <c r="E224" s="227">
        <v>100</v>
      </c>
      <c r="F224" s="227">
        <v>100</v>
      </c>
      <c r="G224" s="227">
        <v>100</v>
      </c>
      <c r="H224" s="223">
        <f t="shared" si="10"/>
        <v>300</v>
      </c>
      <c r="I224" s="223" t="e">
        <f>'4、综合单价分析表'!#REF!</f>
        <v>#REF!</v>
      </c>
      <c r="J224" s="223" t="e">
        <f t="shared" si="12"/>
        <v>#REF!</v>
      </c>
      <c r="K224" s="157"/>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c r="BA224" s="48"/>
      <c r="BB224" s="48"/>
      <c r="BC224" s="48"/>
      <c r="BD224" s="48"/>
      <c r="BE224" s="48"/>
      <c r="BF224" s="48"/>
      <c r="BG224" s="48"/>
      <c r="BH224" s="48"/>
      <c r="BI224" s="48"/>
      <c r="BJ224" s="48"/>
      <c r="BK224" s="48"/>
      <c r="BL224" s="48"/>
      <c r="BM224" s="48"/>
      <c r="BN224" s="48"/>
      <c r="BO224" s="48"/>
      <c r="BP224" s="48"/>
      <c r="BQ224" s="48"/>
      <c r="BR224" s="48"/>
      <c r="BS224" s="48"/>
      <c r="BT224" s="48"/>
      <c r="BU224" s="48"/>
      <c r="BV224" s="48"/>
      <c r="BW224" s="48"/>
      <c r="BX224" s="48"/>
      <c r="BY224" s="48"/>
      <c r="BZ224" s="48"/>
      <c r="CA224" s="48"/>
      <c r="CB224" s="48"/>
      <c r="CC224" s="48"/>
      <c r="CD224" s="48"/>
      <c r="CE224" s="48"/>
      <c r="CF224" s="48"/>
      <c r="CG224" s="48"/>
      <c r="CH224" s="48"/>
      <c r="CI224" s="48"/>
      <c r="CJ224" s="48"/>
      <c r="CK224" s="48"/>
      <c r="CL224" s="48"/>
      <c r="CM224" s="48"/>
      <c r="CN224" s="48"/>
      <c r="CO224" s="48"/>
      <c r="CP224" s="48"/>
      <c r="CQ224" s="48"/>
      <c r="CR224" s="48"/>
      <c r="CS224" s="48"/>
      <c r="CT224" s="48"/>
      <c r="CU224" s="48"/>
      <c r="CV224" s="48"/>
      <c r="CW224" s="48"/>
      <c r="CX224" s="48"/>
      <c r="CY224" s="48"/>
      <c r="CZ224" s="48"/>
      <c r="DA224" s="48"/>
      <c r="DB224" s="48"/>
      <c r="DC224" s="48"/>
      <c r="DD224" s="48"/>
      <c r="DE224" s="48"/>
      <c r="DF224" s="48"/>
      <c r="DG224" s="48"/>
      <c r="DH224" s="48"/>
      <c r="DI224" s="48"/>
      <c r="DJ224" s="48"/>
      <c r="DK224" s="48"/>
      <c r="DL224" s="48"/>
      <c r="DM224" s="48"/>
      <c r="DN224" s="48"/>
      <c r="DO224" s="48"/>
      <c r="DP224" s="48"/>
      <c r="DQ224" s="48"/>
      <c r="DR224" s="48"/>
      <c r="DS224" s="48"/>
      <c r="DT224" s="48"/>
      <c r="DU224" s="48"/>
      <c r="DV224" s="48"/>
      <c r="DW224" s="48"/>
      <c r="DX224" s="48"/>
      <c r="DY224" s="48"/>
      <c r="DZ224" s="48"/>
      <c r="EA224" s="48"/>
      <c r="EB224" s="48"/>
      <c r="EC224" s="48"/>
      <c r="ED224" s="48"/>
      <c r="EE224" s="48"/>
      <c r="EF224" s="48"/>
      <c r="EG224" s="48"/>
      <c r="EH224" s="48"/>
      <c r="EI224" s="48"/>
      <c r="EJ224" s="48"/>
      <c r="EK224" s="48"/>
      <c r="EL224" s="48"/>
      <c r="EM224" s="48"/>
      <c r="EN224" s="48"/>
      <c r="EO224" s="48"/>
      <c r="EP224" s="48"/>
      <c r="EQ224" s="48"/>
      <c r="ER224" s="48"/>
      <c r="ES224" s="48"/>
      <c r="ET224" s="48"/>
      <c r="EU224" s="48"/>
      <c r="EV224" s="48"/>
      <c r="EW224" s="48"/>
      <c r="EX224" s="48"/>
      <c r="EY224" s="48"/>
      <c r="EZ224" s="48"/>
      <c r="FA224" s="48"/>
      <c r="FB224" s="48"/>
      <c r="FC224" s="48"/>
      <c r="FD224" s="48"/>
      <c r="FE224" s="48"/>
      <c r="FF224" s="48"/>
      <c r="FG224" s="48"/>
      <c r="FH224" s="48"/>
      <c r="FI224" s="48"/>
      <c r="FJ224" s="48"/>
      <c r="FK224" s="48"/>
      <c r="FL224" s="48"/>
      <c r="FM224" s="48"/>
      <c r="FN224" s="48"/>
      <c r="FO224" s="48"/>
      <c r="FP224" s="48"/>
      <c r="FQ224" s="48"/>
      <c r="FR224" s="48"/>
      <c r="FS224" s="48"/>
      <c r="FT224" s="48"/>
      <c r="FU224" s="48"/>
      <c r="FV224" s="48"/>
      <c r="FW224" s="48"/>
      <c r="FX224" s="48"/>
      <c r="FY224" s="48"/>
      <c r="FZ224" s="48"/>
      <c r="GA224" s="48"/>
      <c r="GB224" s="48"/>
      <c r="GC224" s="48"/>
      <c r="GD224" s="48"/>
      <c r="GE224" s="48"/>
      <c r="GF224" s="48"/>
      <c r="GG224" s="48"/>
      <c r="GH224" s="48"/>
      <c r="GI224" s="48"/>
      <c r="GJ224" s="48"/>
      <c r="GK224" s="48"/>
      <c r="GL224" s="48"/>
      <c r="GM224" s="48"/>
      <c r="GN224" s="48"/>
      <c r="GO224" s="48"/>
      <c r="GP224" s="48"/>
      <c r="GQ224" s="48"/>
      <c r="GR224" s="48"/>
      <c r="GS224" s="48"/>
      <c r="GT224" s="48"/>
      <c r="GU224" s="48"/>
      <c r="GV224" s="48"/>
      <c r="GW224" s="48"/>
      <c r="GX224" s="48"/>
      <c r="GY224" s="48"/>
      <c r="GZ224" s="48"/>
      <c r="HA224" s="48"/>
      <c r="HB224" s="48"/>
      <c r="HC224" s="48"/>
      <c r="HD224" s="48"/>
      <c r="HE224" s="48"/>
      <c r="HF224" s="48"/>
      <c r="HG224" s="48"/>
      <c r="HH224" s="48"/>
      <c r="HI224" s="48"/>
    </row>
    <row r="225" spans="1:217" s="219" customFormat="1" ht="36" hidden="1" outlineLevel="2">
      <c r="A225" s="203">
        <v>105</v>
      </c>
      <c r="B225" s="62" t="s">
        <v>390</v>
      </c>
      <c r="C225" s="58" t="s">
        <v>385</v>
      </c>
      <c r="D225" s="74" t="s">
        <v>126</v>
      </c>
      <c r="E225" s="227">
        <v>100</v>
      </c>
      <c r="F225" s="227">
        <v>100</v>
      </c>
      <c r="G225" s="227">
        <v>100</v>
      </c>
      <c r="H225" s="223">
        <f t="shared" si="10"/>
        <v>300</v>
      </c>
      <c r="I225" s="223" t="e">
        <f>'4、综合单价分析表'!#REF!</f>
        <v>#REF!</v>
      </c>
      <c r="J225" s="223" t="e">
        <f t="shared" si="12"/>
        <v>#REF!</v>
      </c>
      <c r="K225" s="157"/>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c r="AU225" s="48"/>
      <c r="AV225" s="48"/>
      <c r="AW225" s="48"/>
      <c r="AX225" s="48"/>
      <c r="AY225" s="48"/>
      <c r="AZ225" s="48"/>
      <c r="BA225" s="48"/>
      <c r="BB225" s="48"/>
      <c r="BC225" s="48"/>
      <c r="BD225" s="48"/>
      <c r="BE225" s="48"/>
      <c r="BF225" s="48"/>
      <c r="BG225" s="48"/>
      <c r="BH225" s="48"/>
      <c r="BI225" s="48"/>
      <c r="BJ225" s="48"/>
      <c r="BK225" s="48"/>
      <c r="BL225" s="48"/>
      <c r="BM225" s="48"/>
      <c r="BN225" s="48"/>
      <c r="BO225" s="48"/>
      <c r="BP225" s="48"/>
      <c r="BQ225" s="48"/>
      <c r="BR225" s="48"/>
      <c r="BS225" s="48"/>
      <c r="BT225" s="48"/>
      <c r="BU225" s="48"/>
      <c r="BV225" s="48"/>
      <c r="BW225" s="48"/>
      <c r="BX225" s="48"/>
      <c r="BY225" s="48"/>
      <c r="BZ225" s="48"/>
      <c r="CA225" s="48"/>
      <c r="CB225" s="48"/>
      <c r="CC225" s="48"/>
      <c r="CD225" s="48"/>
      <c r="CE225" s="48"/>
      <c r="CF225" s="48"/>
      <c r="CG225" s="48"/>
      <c r="CH225" s="48"/>
      <c r="CI225" s="48"/>
      <c r="CJ225" s="48"/>
      <c r="CK225" s="48"/>
      <c r="CL225" s="48"/>
      <c r="CM225" s="48"/>
      <c r="CN225" s="48"/>
      <c r="CO225" s="48"/>
      <c r="CP225" s="48"/>
      <c r="CQ225" s="48"/>
      <c r="CR225" s="48"/>
      <c r="CS225" s="48"/>
      <c r="CT225" s="48"/>
      <c r="CU225" s="48"/>
      <c r="CV225" s="48"/>
      <c r="CW225" s="48"/>
      <c r="CX225" s="48"/>
      <c r="CY225" s="48"/>
      <c r="CZ225" s="48"/>
      <c r="DA225" s="48"/>
      <c r="DB225" s="48"/>
      <c r="DC225" s="48"/>
      <c r="DD225" s="48"/>
      <c r="DE225" s="48"/>
      <c r="DF225" s="48"/>
      <c r="DG225" s="48"/>
      <c r="DH225" s="48"/>
      <c r="DI225" s="48"/>
      <c r="DJ225" s="48"/>
      <c r="DK225" s="48"/>
      <c r="DL225" s="48"/>
      <c r="DM225" s="48"/>
      <c r="DN225" s="48"/>
      <c r="DO225" s="48"/>
      <c r="DP225" s="48"/>
      <c r="DQ225" s="48"/>
      <c r="DR225" s="48"/>
      <c r="DS225" s="48"/>
      <c r="DT225" s="48"/>
      <c r="DU225" s="48"/>
      <c r="DV225" s="48"/>
      <c r="DW225" s="48"/>
      <c r="DX225" s="48"/>
      <c r="DY225" s="48"/>
      <c r="DZ225" s="48"/>
      <c r="EA225" s="48"/>
      <c r="EB225" s="48"/>
      <c r="EC225" s="48"/>
      <c r="ED225" s="48"/>
      <c r="EE225" s="48"/>
      <c r="EF225" s="48"/>
      <c r="EG225" s="48"/>
      <c r="EH225" s="48"/>
      <c r="EI225" s="48"/>
      <c r="EJ225" s="48"/>
      <c r="EK225" s="48"/>
      <c r="EL225" s="48"/>
      <c r="EM225" s="48"/>
      <c r="EN225" s="48"/>
      <c r="EO225" s="48"/>
      <c r="EP225" s="48"/>
      <c r="EQ225" s="48"/>
      <c r="ER225" s="48"/>
      <c r="ES225" s="48"/>
      <c r="ET225" s="48"/>
      <c r="EU225" s="48"/>
      <c r="EV225" s="48"/>
      <c r="EW225" s="48"/>
      <c r="EX225" s="48"/>
      <c r="EY225" s="48"/>
      <c r="EZ225" s="48"/>
      <c r="FA225" s="48"/>
      <c r="FB225" s="48"/>
      <c r="FC225" s="48"/>
      <c r="FD225" s="48"/>
      <c r="FE225" s="48"/>
      <c r="FF225" s="48"/>
      <c r="FG225" s="48"/>
      <c r="FH225" s="48"/>
      <c r="FI225" s="48"/>
      <c r="FJ225" s="48"/>
      <c r="FK225" s="48"/>
      <c r="FL225" s="48"/>
      <c r="FM225" s="48"/>
      <c r="FN225" s="48"/>
      <c r="FO225" s="48"/>
      <c r="FP225" s="48"/>
      <c r="FQ225" s="48"/>
      <c r="FR225" s="48"/>
      <c r="FS225" s="48"/>
      <c r="FT225" s="48"/>
      <c r="FU225" s="48"/>
      <c r="FV225" s="48"/>
      <c r="FW225" s="48"/>
      <c r="FX225" s="48"/>
      <c r="FY225" s="48"/>
      <c r="FZ225" s="48"/>
      <c r="GA225" s="48"/>
      <c r="GB225" s="48"/>
      <c r="GC225" s="48"/>
      <c r="GD225" s="48"/>
      <c r="GE225" s="48"/>
      <c r="GF225" s="48"/>
      <c r="GG225" s="48"/>
      <c r="GH225" s="48"/>
      <c r="GI225" s="48"/>
      <c r="GJ225" s="48"/>
      <c r="GK225" s="48"/>
      <c r="GL225" s="48"/>
      <c r="GM225" s="48"/>
      <c r="GN225" s="48"/>
      <c r="GO225" s="48"/>
      <c r="GP225" s="48"/>
      <c r="GQ225" s="48"/>
      <c r="GR225" s="48"/>
      <c r="GS225" s="48"/>
      <c r="GT225" s="48"/>
      <c r="GU225" s="48"/>
      <c r="GV225" s="48"/>
      <c r="GW225" s="48"/>
      <c r="GX225" s="48"/>
      <c r="GY225" s="48"/>
      <c r="GZ225" s="48"/>
      <c r="HA225" s="48"/>
      <c r="HB225" s="48"/>
      <c r="HC225" s="48"/>
      <c r="HD225" s="48"/>
      <c r="HE225" s="48"/>
      <c r="HF225" s="48"/>
      <c r="HG225" s="48"/>
      <c r="HH225" s="48"/>
      <c r="HI225" s="48"/>
    </row>
    <row r="226" spans="1:217" s="219" customFormat="1" ht="36" hidden="1" outlineLevel="2">
      <c r="A226" s="203">
        <v>106</v>
      </c>
      <c r="B226" s="62" t="s">
        <v>391</v>
      </c>
      <c r="C226" s="58" t="s">
        <v>378</v>
      </c>
      <c r="D226" s="74" t="s">
        <v>126</v>
      </c>
      <c r="E226" s="227">
        <v>100</v>
      </c>
      <c r="F226" s="227">
        <v>100</v>
      </c>
      <c r="G226" s="227">
        <v>4000</v>
      </c>
      <c r="H226" s="223">
        <f t="shared" si="10"/>
        <v>4200</v>
      </c>
      <c r="I226" s="223" t="e">
        <f>'4、综合单价分析表'!#REF!</f>
        <v>#REF!</v>
      </c>
      <c r="J226" s="223" t="e">
        <f t="shared" si="12"/>
        <v>#REF!</v>
      </c>
      <c r="K226" s="157"/>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c r="BA226" s="48"/>
      <c r="BB226" s="48"/>
      <c r="BC226" s="48"/>
      <c r="BD226" s="48"/>
      <c r="BE226" s="48"/>
      <c r="BF226" s="48"/>
      <c r="BG226" s="48"/>
      <c r="BH226" s="48"/>
      <c r="BI226" s="48"/>
      <c r="BJ226" s="48"/>
      <c r="BK226" s="48"/>
      <c r="BL226" s="48"/>
      <c r="BM226" s="48"/>
      <c r="BN226" s="48"/>
      <c r="BO226" s="48"/>
      <c r="BP226" s="48"/>
      <c r="BQ226" s="48"/>
      <c r="BR226" s="48"/>
      <c r="BS226" s="48"/>
      <c r="BT226" s="48"/>
      <c r="BU226" s="48"/>
      <c r="BV226" s="48"/>
      <c r="BW226" s="48"/>
      <c r="BX226" s="48"/>
      <c r="BY226" s="48"/>
      <c r="BZ226" s="48"/>
      <c r="CA226" s="48"/>
      <c r="CB226" s="48"/>
      <c r="CC226" s="48"/>
      <c r="CD226" s="48"/>
      <c r="CE226" s="48"/>
      <c r="CF226" s="48"/>
      <c r="CG226" s="48"/>
      <c r="CH226" s="48"/>
      <c r="CI226" s="48"/>
      <c r="CJ226" s="48"/>
      <c r="CK226" s="48"/>
      <c r="CL226" s="48"/>
      <c r="CM226" s="48"/>
      <c r="CN226" s="48"/>
      <c r="CO226" s="48"/>
      <c r="CP226" s="48"/>
      <c r="CQ226" s="48"/>
      <c r="CR226" s="48"/>
      <c r="CS226" s="48"/>
      <c r="CT226" s="48"/>
      <c r="CU226" s="48"/>
      <c r="CV226" s="48"/>
      <c r="CW226" s="48"/>
      <c r="CX226" s="48"/>
      <c r="CY226" s="48"/>
      <c r="CZ226" s="48"/>
      <c r="DA226" s="48"/>
      <c r="DB226" s="48"/>
      <c r="DC226" s="48"/>
      <c r="DD226" s="48"/>
      <c r="DE226" s="48"/>
      <c r="DF226" s="48"/>
      <c r="DG226" s="48"/>
      <c r="DH226" s="48"/>
      <c r="DI226" s="48"/>
      <c r="DJ226" s="48"/>
      <c r="DK226" s="48"/>
      <c r="DL226" s="48"/>
      <c r="DM226" s="48"/>
      <c r="DN226" s="48"/>
      <c r="DO226" s="48"/>
      <c r="DP226" s="48"/>
      <c r="DQ226" s="48"/>
      <c r="DR226" s="48"/>
      <c r="DS226" s="48"/>
      <c r="DT226" s="48"/>
      <c r="DU226" s="48"/>
      <c r="DV226" s="48"/>
      <c r="DW226" s="48"/>
      <c r="DX226" s="48"/>
      <c r="DY226" s="48"/>
      <c r="DZ226" s="48"/>
      <c r="EA226" s="48"/>
      <c r="EB226" s="48"/>
      <c r="EC226" s="48"/>
      <c r="ED226" s="48"/>
      <c r="EE226" s="48"/>
      <c r="EF226" s="48"/>
      <c r="EG226" s="48"/>
      <c r="EH226" s="48"/>
      <c r="EI226" s="48"/>
      <c r="EJ226" s="48"/>
      <c r="EK226" s="48"/>
      <c r="EL226" s="48"/>
      <c r="EM226" s="48"/>
      <c r="EN226" s="48"/>
      <c r="EO226" s="48"/>
      <c r="EP226" s="48"/>
      <c r="EQ226" s="48"/>
      <c r="ER226" s="48"/>
      <c r="ES226" s="48"/>
      <c r="ET226" s="48"/>
      <c r="EU226" s="48"/>
      <c r="EV226" s="48"/>
      <c r="EW226" s="48"/>
      <c r="EX226" s="48"/>
      <c r="EY226" s="48"/>
      <c r="EZ226" s="48"/>
      <c r="FA226" s="48"/>
      <c r="FB226" s="48"/>
      <c r="FC226" s="48"/>
      <c r="FD226" s="48"/>
      <c r="FE226" s="48"/>
      <c r="FF226" s="48"/>
      <c r="FG226" s="48"/>
      <c r="FH226" s="48"/>
      <c r="FI226" s="48"/>
      <c r="FJ226" s="48"/>
      <c r="FK226" s="48"/>
      <c r="FL226" s="48"/>
      <c r="FM226" s="48"/>
      <c r="FN226" s="48"/>
      <c r="FO226" s="48"/>
      <c r="FP226" s="48"/>
      <c r="FQ226" s="48"/>
      <c r="FR226" s="48"/>
      <c r="FS226" s="48"/>
      <c r="FT226" s="48"/>
      <c r="FU226" s="48"/>
      <c r="FV226" s="48"/>
      <c r="FW226" s="48"/>
      <c r="FX226" s="48"/>
      <c r="FY226" s="48"/>
      <c r="FZ226" s="48"/>
      <c r="GA226" s="48"/>
      <c r="GB226" s="48"/>
      <c r="GC226" s="48"/>
      <c r="GD226" s="48"/>
      <c r="GE226" s="48"/>
      <c r="GF226" s="48"/>
      <c r="GG226" s="48"/>
      <c r="GH226" s="48"/>
      <c r="GI226" s="48"/>
      <c r="GJ226" s="48"/>
      <c r="GK226" s="48"/>
      <c r="GL226" s="48"/>
      <c r="GM226" s="48"/>
      <c r="GN226" s="48"/>
      <c r="GO226" s="48"/>
      <c r="GP226" s="48"/>
      <c r="GQ226" s="48"/>
      <c r="GR226" s="48"/>
      <c r="GS226" s="48"/>
      <c r="GT226" s="48"/>
      <c r="GU226" s="48"/>
      <c r="GV226" s="48"/>
      <c r="GW226" s="48"/>
      <c r="GX226" s="48"/>
      <c r="GY226" s="48"/>
      <c r="GZ226" s="48"/>
      <c r="HA226" s="48"/>
      <c r="HB226" s="48"/>
      <c r="HC226" s="48"/>
      <c r="HD226" s="48"/>
      <c r="HE226" s="48"/>
      <c r="HF226" s="48"/>
      <c r="HG226" s="48"/>
      <c r="HH226" s="48"/>
      <c r="HI226" s="48"/>
    </row>
    <row r="227" spans="1:217" s="219" customFormat="1" ht="36" hidden="1" outlineLevel="2">
      <c r="A227" s="203">
        <v>107</v>
      </c>
      <c r="B227" s="62" t="s">
        <v>392</v>
      </c>
      <c r="C227" s="58" t="s">
        <v>378</v>
      </c>
      <c r="D227" s="74" t="s">
        <v>126</v>
      </c>
      <c r="E227" s="227">
        <v>100</v>
      </c>
      <c r="F227" s="227">
        <v>100</v>
      </c>
      <c r="G227" s="227">
        <v>1500</v>
      </c>
      <c r="H227" s="223">
        <f t="shared" si="10"/>
        <v>1700</v>
      </c>
      <c r="I227" s="223" t="e">
        <f>'4、综合单价分析表'!#REF!</f>
        <v>#REF!</v>
      </c>
      <c r="J227" s="223" t="e">
        <f t="shared" si="12"/>
        <v>#REF!</v>
      </c>
      <c r="K227" s="157"/>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c r="BE227" s="48"/>
      <c r="BF227" s="48"/>
      <c r="BG227" s="48"/>
      <c r="BH227" s="48"/>
      <c r="BI227" s="48"/>
      <c r="BJ227" s="48"/>
      <c r="BK227" s="48"/>
      <c r="BL227" s="48"/>
      <c r="BM227" s="48"/>
      <c r="BN227" s="48"/>
      <c r="BO227" s="48"/>
      <c r="BP227" s="48"/>
      <c r="BQ227" s="48"/>
      <c r="BR227" s="48"/>
      <c r="BS227" s="48"/>
      <c r="BT227" s="48"/>
      <c r="BU227" s="48"/>
      <c r="BV227" s="48"/>
      <c r="BW227" s="48"/>
      <c r="BX227" s="48"/>
      <c r="BY227" s="48"/>
      <c r="BZ227" s="48"/>
      <c r="CA227" s="48"/>
      <c r="CB227" s="48"/>
      <c r="CC227" s="48"/>
      <c r="CD227" s="48"/>
      <c r="CE227" s="48"/>
      <c r="CF227" s="48"/>
      <c r="CG227" s="48"/>
      <c r="CH227" s="48"/>
      <c r="CI227" s="48"/>
      <c r="CJ227" s="48"/>
      <c r="CK227" s="48"/>
      <c r="CL227" s="48"/>
      <c r="CM227" s="48"/>
      <c r="CN227" s="48"/>
      <c r="CO227" s="48"/>
      <c r="CP227" s="48"/>
      <c r="CQ227" s="48"/>
      <c r="CR227" s="48"/>
      <c r="CS227" s="48"/>
      <c r="CT227" s="48"/>
      <c r="CU227" s="48"/>
      <c r="CV227" s="48"/>
      <c r="CW227" s="48"/>
      <c r="CX227" s="48"/>
      <c r="CY227" s="48"/>
      <c r="CZ227" s="48"/>
      <c r="DA227" s="48"/>
      <c r="DB227" s="48"/>
      <c r="DC227" s="48"/>
      <c r="DD227" s="48"/>
      <c r="DE227" s="48"/>
      <c r="DF227" s="48"/>
      <c r="DG227" s="48"/>
      <c r="DH227" s="48"/>
      <c r="DI227" s="48"/>
      <c r="DJ227" s="48"/>
      <c r="DK227" s="48"/>
      <c r="DL227" s="48"/>
      <c r="DM227" s="48"/>
      <c r="DN227" s="48"/>
      <c r="DO227" s="48"/>
      <c r="DP227" s="48"/>
      <c r="DQ227" s="48"/>
      <c r="DR227" s="48"/>
      <c r="DS227" s="48"/>
      <c r="DT227" s="48"/>
      <c r="DU227" s="48"/>
      <c r="DV227" s="48"/>
      <c r="DW227" s="48"/>
      <c r="DX227" s="48"/>
      <c r="DY227" s="48"/>
      <c r="DZ227" s="48"/>
      <c r="EA227" s="48"/>
      <c r="EB227" s="48"/>
      <c r="EC227" s="48"/>
      <c r="ED227" s="48"/>
      <c r="EE227" s="48"/>
      <c r="EF227" s="48"/>
      <c r="EG227" s="48"/>
      <c r="EH227" s="48"/>
      <c r="EI227" s="48"/>
      <c r="EJ227" s="48"/>
      <c r="EK227" s="48"/>
      <c r="EL227" s="48"/>
      <c r="EM227" s="48"/>
      <c r="EN227" s="48"/>
      <c r="EO227" s="48"/>
      <c r="EP227" s="48"/>
      <c r="EQ227" s="48"/>
      <c r="ER227" s="48"/>
      <c r="ES227" s="48"/>
      <c r="ET227" s="48"/>
      <c r="EU227" s="48"/>
      <c r="EV227" s="48"/>
      <c r="EW227" s="48"/>
      <c r="EX227" s="48"/>
      <c r="EY227" s="48"/>
      <c r="EZ227" s="48"/>
      <c r="FA227" s="48"/>
      <c r="FB227" s="48"/>
      <c r="FC227" s="48"/>
      <c r="FD227" s="48"/>
      <c r="FE227" s="48"/>
      <c r="FF227" s="48"/>
      <c r="FG227" s="48"/>
      <c r="FH227" s="48"/>
      <c r="FI227" s="48"/>
      <c r="FJ227" s="48"/>
      <c r="FK227" s="48"/>
      <c r="FL227" s="48"/>
      <c r="FM227" s="48"/>
      <c r="FN227" s="48"/>
      <c r="FO227" s="48"/>
      <c r="FP227" s="48"/>
      <c r="FQ227" s="48"/>
      <c r="FR227" s="48"/>
      <c r="FS227" s="48"/>
      <c r="FT227" s="48"/>
      <c r="FU227" s="48"/>
      <c r="FV227" s="48"/>
      <c r="FW227" s="48"/>
      <c r="FX227" s="48"/>
      <c r="FY227" s="48"/>
      <c r="FZ227" s="48"/>
      <c r="GA227" s="48"/>
      <c r="GB227" s="48"/>
      <c r="GC227" s="48"/>
      <c r="GD227" s="48"/>
      <c r="GE227" s="48"/>
      <c r="GF227" s="48"/>
      <c r="GG227" s="48"/>
      <c r="GH227" s="48"/>
      <c r="GI227" s="48"/>
      <c r="GJ227" s="48"/>
      <c r="GK227" s="48"/>
      <c r="GL227" s="48"/>
      <c r="GM227" s="48"/>
      <c r="GN227" s="48"/>
      <c r="GO227" s="48"/>
      <c r="GP227" s="48"/>
      <c r="GQ227" s="48"/>
      <c r="GR227" s="48"/>
      <c r="GS227" s="48"/>
      <c r="GT227" s="48"/>
      <c r="GU227" s="48"/>
      <c r="GV227" s="48"/>
      <c r="GW227" s="48"/>
      <c r="GX227" s="48"/>
      <c r="GY227" s="48"/>
      <c r="GZ227" s="48"/>
      <c r="HA227" s="48"/>
      <c r="HB227" s="48"/>
      <c r="HC227" s="48"/>
      <c r="HD227" s="48"/>
      <c r="HE227" s="48"/>
      <c r="HF227" s="48"/>
      <c r="HG227" s="48"/>
      <c r="HH227" s="48"/>
      <c r="HI227" s="48"/>
    </row>
    <row r="228" spans="1:217" s="219" customFormat="1" ht="36" hidden="1" outlineLevel="2">
      <c r="A228" s="203">
        <v>108</v>
      </c>
      <c r="B228" s="62" t="s">
        <v>393</v>
      </c>
      <c r="C228" s="58" t="s">
        <v>378</v>
      </c>
      <c r="D228" s="74" t="s">
        <v>126</v>
      </c>
      <c r="E228" s="227">
        <v>100</v>
      </c>
      <c r="F228" s="227">
        <v>100</v>
      </c>
      <c r="G228" s="227"/>
      <c r="H228" s="223">
        <f t="shared" si="10"/>
        <v>200</v>
      </c>
      <c r="I228" s="223" t="e">
        <f>'4、综合单价分析表'!#REF!</f>
        <v>#REF!</v>
      </c>
      <c r="J228" s="223" t="e">
        <f t="shared" si="12"/>
        <v>#REF!</v>
      </c>
      <c r="K228" s="157"/>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c r="BA228" s="48"/>
      <c r="BB228" s="48"/>
      <c r="BC228" s="48"/>
      <c r="BD228" s="48"/>
      <c r="BE228" s="48"/>
      <c r="BF228" s="48"/>
      <c r="BG228" s="48"/>
      <c r="BH228" s="48"/>
      <c r="BI228" s="48"/>
      <c r="BJ228" s="48"/>
      <c r="BK228" s="48"/>
      <c r="BL228" s="48"/>
      <c r="BM228" s="48"/>
      <c r="BN228" s="48"/>
      <c r="BO228" s="48"/>
      <c r="BP228" s="48"/>
      <c r="BQ228" s="48"/>
      <c r="BR228" s="48"/>
      <c r="BS228" s="48"/>
      <c r="BT228" s="48"/>
      <c r="BU228" s="48"/>
      <c r="BV228" s="48"/>
      <c r="BW228" s="48"/>
      <c r="BX228" s="48"/>
      <c r="BY228" s="48"/>
      <c r="BZ228" s="48"/>
      <c r="CA228" s="48"/>
      <c r="CB228" s="48"/>
      <c r="CC228" s="48"/>
      <c r="CD228" s="48"/>
      <c r="CE228" s="48"/>
      <c r="CF228" s="48"/>
      <c r="CG228" s="48"/>
      <c r="CH228" s="48"/>
      <c r="CI228" s="48"/>
      <c r="CJ228" s="48"/>
      <c r="CK228" s="48"/>
      <c r="CL228" s="48"/>
      <c r="CM228" s="48"/>
      <c r="CN228" s="48"/>
      <c r="CO228" s="48"/>
      <c r="CP228" s="48"/>
      <c r="CQ228" s="48"/>
      <c r="CR228" s="48"/>
      <c r="CS228" s="48"/>
      <c r="CT228" s="48"/>
      <c r="CU228" s="48"/>
      <c r="CV228" s="48"/>
      <c r="CW228" s="48"/>
      <c r="CX228" s="48"/>
      <c r="CY228" s="48"/>
      <c r="CZ228" s="48"/>
      <c r="DA228" s="48"/>
      <c r="DB228" s="48"/>
      <c r="DC228" s="48"/>
      <c r="DD228" s="48"/>
      <c r="DE228" s="48"/>
      <c r="DF228" s="48"/>
      <c r="DG228" s="48"/>
      <c r="DH228" s="48"/>
      <c r="DI228" s="48"/>
      <c r="DJ228" s="48"/>
      <c r="DK228" s="48"/>
      <c r="DL228" s="48"/>
      <c r="DM228" s="48"/>
      <c r="DN228" s="48"/>
      <c r="DO228" s="48"/>
      <c r="DP228" s="48"/>
      <c r="DQ228" s="48"/>
      <c r="DR228" s="48"/>
      <c r="DS228" s="48"/>
      <c r="DT228" s="48"/>
      <c r="DU228" s="48"/>
      <c r="DV228" s="48"/>
      <c r="DW228" s="48"/>
      <c r="DX228" s="48"/>
      <c r="DY228" s="48"/>
      <c r="DZ228" s="48"/>
      <c r="EA228" s="48"/>
      <c r="EB228" s="48"/>
      <c r="EC228" s="48"/>
      <c r="ED228" s="48"/>
      <c r="EE228" s="48"/>
      <c r="EF228" s="48"/>
      <c r="EG228" s="48"/>
      <c r="EH228" s="48"/>
      <c r="EI228" s="48"/>
      <c r="EJ228" s="48"/>
      <c r="EK228" s="48"/>
      <c r="EL228" s="48"/>
      <c r="EM228" s="48"/>
      <c r="EN228" s="48"/>
      <c r="EO228" s="48"/>
      <c r="EP228" s="48"/>
      <c r="EQ228" s="48"/>
      <c r="ER228" s="48"/>
      <c r="ES228" s="48"/>
      <c r="ET228" s="48"/>
      <c r="EU228" s="48"/>
      <c r="EV228" s="48"/>
      <c r="EW228" s="48"/>
      <c r="EX228" s="48"/>
      <c r="EY228" s="48"/>
      <c r="EZ228" s="48"/>
      <c r="FA228" s="48"/>
      <c r="FB228" s="48"/>
      <c r="FC228" s="48"/>
      <c r="FD228" s="48"/>
      <c r="FE228" s="48"/>
      <c r="FF228" s="48"/>
      <c r="FG228" s="48"/>
      <c r="FH228" s="48"/>
      <c r="FI228" s="48"/>
      <c r="FJ228" s="48"/>
      <c r="FK228" s="48"/>
      <c r="FL228" s="48"/>
      <c r="FM228" s="48"/>
      <c r="FN228" s="48"/>
      <c r="FO228" s="48"/>
      <c r="FP228" s="48"/>
      <c r="FQ228" s="48"/>
      <c r="FR228" s="48"/>
      <c r="FS228" s="48"/>
      <c r="FT228" s="48"/>
      <c r="FU228" s="48"/>
      <c r="FV228" s="48"/>
      <c r="FW228" s="48"/>
      <c r="FX228" s="48"/>
      <c r="FY228" s="48"/>
      <c r="FZ228" s="48"/>
      <c r="GA228" s="48"/>
      <c r="GB228" s="48"/>
      <c r="GC228" s="48"/>
      <c r="GD228" s="48"/>
      <c r="GE228" s="48"/>
      <c r="GF228" s="48"/>
      <c r="GG228" s="48"/>
      <c r="GH228" s="48"/>
      <c r="GI228" s="48"/>
      <c r="GJ228" s="48"/>
      <c r="GK228" s="48"/>
      <c r="GL228" s="48"/>
      <c r="GM228" s="48"/>
      <c r="GN228" s="48"/>
      <c r="GO228" s="48"/>
      <c r="GP228" s="48"/>
      <c r="GQ228" s="48"/>
      <c r="GR228" s="48"/>
      <c r="GS228" s="48"/>
      <c r="GT228" s="48"/>
      <c r="GU228" s="48"/>
      <c r="GV228" s="48"/>
      <c r="GW228" s="48"/>
      <c r="GX228" s="48"/>
      <c r="GY228" s="48"/>
      <c r="GZ228" s="48"/>
      <c r="HA228" s="48"/>
      <c r="HB228" s="48"/>
      <c r="HC228" s="48"/>
      <c r="HD228" s="48"/>
      <c r="HE228" s="48"/>
      <c r="HF228" s="48"/>
      <c r="HG228" s="48"/>
      <c r="HH228" s="48"/>
      <c r="HI228" s="48"/>
    </row>
    <row r="229" spans="1:217" s="219" customFormat="1" ht="36" hidden="1" outlineLevel="2">
      <c r="A229" s="203">
        <v>109</v>
      </c>
      <c r="B229" s="62" t="s">
        <v>394</v>
      </c>
      <c r="C229" s="58" t="s">
        <v>378</v>
      </c>
      <c r="D229" s="74" t="s">
        <v>126</v>
      </c>
      <c r="E229" s="227">
        <v>100</v>
      </c>
      <c r="F229" s="227">
        <v>100</v>
      </c>
      <c r="G229" s="227"/>
      <c r="H229" s="223">
        <f t="shared" si="10"/>
        <v>200</v>
      </c>
      <c r="I229" s="223" t="e">
        <f>'4、综合单价分析表'!#REF!</f>
        <v>#REF!</v>
      </c>
      <c r="J229" s="223" t="e">
        <f t="shared" si="12"/>
        <v>#REF!</v>
      </c>
      <c r="K229" s="157"/>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c r="BC229" s="48"/>
      <c r="BD229" s="48"/>
      <c r="BE229" s="48"/>
      <c r="BF229" s="48"/>
      <c r="BG229" s="48"/>
      <c r="BH229" s="48"/>
      <c r="BI229" s="48"/>
      <c r="BJ229" s="48"/>
      <c r="BK229" s="48"/>
      <c r="BL229" s="48"/>
      <c r="BM229" s="48"/>
      <c r="BN229" s="48"/>
      <c r="BO229" s="48"/>
      <c r="BP229" s="48"/>
      <c r="BQ229" s="48"/>
      <c r="BR229" s="48"/>
      <c r="BS229" s="48"/>
      <c r="BT229" s="48"/>
      <c r="BU229" s="48"/>
      <c r="BV229" s="48"/>
      <c r="BW229" s="48"/>
      <c r="BX229" s="48"/>
      <c r="BY229" s="48"/>
      <c r="BZ229" s="48"/>
      <c r="CA229" s="48"/>
      <c r="CB229" s="48"/>
      <c r="CC229" s="48"/>
      <c r="CD229" s="48"/>
      <c r="CE229" s="48"/>
      <c r="CF229" s="48"/>
      <c r="CG229" s="48"/>
      <c r="CH229" s="48"/>
      <c r="CI229" s="48"/>
      <c r="CJ229" s="48"/>
      <c r="CK229" s="48"/>
      <c r="CL229" s="48"/>
      <c r="CM229" s="48"/>
      <c r="CN229" s="48"/>
      <c r="CO229" s="48"/>
      <c r="CP229" s="48"/>
      <c r="CQ229" s="48"/>
      <c r="CR229" s="48"/>
      <c r="CS229" s="48"/>
      <c r="CT229" s="48"/>
      <c r="CU229" s="48"/>
      <c r="CV229" s="48"/>
      <c r="CW229" s="48"/>
      <c r="CX229" s="48"/>
      <c r="CY229" s="48"/>
      <c r="CZ229" s="48"/>
      <c r="DA229" s="48"/>
      <c r="DB229" s="48"/>
      <c r="DC229" s="48"/>
      <c r="DD229" s="48"/>
      <c r="DE229" s="48"/>
      <c r="DF229" s="48"/>
      <c r="DG229" s="48"/>
      <c r="DH229" s="48"/>
      <c r="DI229" s="48"/>
      <c r="DJ229" s="48"/>
      <c r="DK229" s="48"/>
      <c r="DL229" s="48"/>
      <c r="DM229" s="48"/>
      <c r="DN229" s="48"/>
      <c r="DO229" s="48"/>
      <c r="DP229" s="48"/>
      <c r="DQ229" s="48"/>
      <c r="DR229" s="48"/>
      <c r="DS229" s="48"/>
      <c r="DT229" s="48"/>
      <c r="DU229" s="48"/>
      <c r="DV229" s="48"/>
      <c r="DW229" s="48"/>
      <c r="DX229" s="48"/>
      <c r="DY229" s="48"/>
      <c r="DZ229" s="48"/>
      <c r="EA229" s="48"/>
      <c r="EB229" s="48"/>
      <c r="EC229" s="48"/>
      <c r="ED229" s="48"/>
      <c r="EE229" s="48"/>
      <c r="EF229" s="48"/>
      <c r="EG229" s="48"/>
      <c r="EH229" s="48"/>
      <c r="EI229" s="48"/>
      <c r="EJ229" s="48"/>
      <c r="EK229" s="48"/>
      <c r="EL229" s="48"/>
      <c r="EM229" s="48"/>
      <c r="EN229" s="48"/>
      <c r="EO229" s="48"/>
      <c r="EP229" s="48"/>
      <c r="EQ229" s="48"/>
      <c r="ER229" s="48"/>
      <c r="ES229" s="48"/>
      <c r="ET229" s="48"/>
      <c r="EU229" s="48"/>
      <c r="EV229" s="48"/>
      <c r="EW229" s="48"/>
      <c r="EX229" s="48"/>
      <c r="EY229" s="48"/>
      <c r="EZ229" s="48"/>
      <c r="FA229" s="48"/>
      <c r="FB229" s="48"/>
      <c r="FC229" s="48"/>
      <c r="FD229" s="48"/>
      <c r="FE229" s="48"/>
      <c r="FF229" s="48"/>
      <c r="FG229" s="48"/>
      <c r="FH229" s="48"/>
      <c r="FI229" s="48"/>
      <c r="FJ229" s="48"/>
      <c r="FK229" s="48"/>
      <c r="FL229" s="48"/>
      <c r="FM229" s="48"/>
      <c r="FN229" s="48"/>
      <c r="FO229" s="48"/>
      <c r="FP229" s="48"/>
      <c r="FQ229" s="48"/>
      <c r="FR229" s="48"/>
      <c r="FS229" s="48"/>
      <c r="FT229" s="48"/>
      <c r="FU229" s="48"/>
      <c r="FV229" s="48"/>
      <c r="FW229" s="48"/>
      <c r="FX229" s="48"/>
      <c r="FY229" s="48"/>
      <c r="FZ229" s="48"/>
      <c r="GA229" s="48"/>
      <c r="GB229" s="48"/>
      <c r="GC229" s="48"/>
      <c r="GD229" s="48"/>
      <c r="GE229" s="48"/>
      <c r="GF229" s="48"/>
      <c r="GG229" s="48"/>
      <c r="GH229" s="48"/>
      <c r="GI229" s="48"/>
      <c r="GJ229" s="48"/>
      <c r="GK229" s="48"/>
      <c r="GL229" s="48"/>
      <c r="GM229" s="48"/>
      <c r="GN229" s="48"/>
      <c r="GO229" s="48"/>
      <c r="GP229" s="48"/>
      <c r="GQ229" s="48"/>
      <c r="GR229" s="48"/>
      <c r="GS229" s="48"/>
      <c r="GT229" s="48"/>
      <c r="GU229" s="48"/>
      <c r="GV229" s="48"/>
      <c r="GW229" s="48"/>
      <c r="GX229" s="48"/>
      <c r="GY229" s="48"/>
      <c r="GZ229" s="48"/>
      <c r="HA229" s="48"/>
      <c r="HB229" s="48"/>
      <c r="HC229" s="48"/>
      <c r="HD229" s="48"/>
      <c r="HE229" s="48"/>
      <c r="HF229" s="48"/>
      <c r="HG229" s="48"/>
      <c r="HH229" s="48"/>
      <c r="HI229" s="48"/>
    </row>
    <row r="230" spans="1:217" s="219" customFormat="1" ht="36" hidden="1" outlineLevel="2">
      <c r="A230" s="203">
        <v>110</v>
      </c>
      <c r="B230" s="62" t="s">
        <v>395</v>
      </c>
      <c r="C230" s="58" t="s">
        <v>378</v>
      </c>
      <c r="D230" s="74" t="s">
        <v>126</v>
      </c>
      <c r="E230" s="227">
        <v>100</v>
      </c>
      <c r="F230" s="227">
        <v>100</v>
      </c>
      <c r="G230" s="227"/>
      <c r="H230" s="223">
        <f t="shared" si="10"/>
        <v>200</v>
      </c>
      <c r="I230" s="223" t="e">
        <f>'4、综合单价分析表'!#REF!</f>
        <v>#REF!</v>
      </c>
      <c r="J230" s="223" t="e">
        <f t="shared" si="12"/>
        <v>#REF!</v>
      </c>
      <c r="K230" s="157"/>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c r="BI230" s="48"/>
      <c r="BJ230" s="48"/>
      <c r="BK230" s="48"/>
      <c r="BL230" s="48"/>
      <c r="BM230" s="48"/>
      <c r="BN230" s="48"/>
      <c r="BO230" s="48"/>
      <c r="BP230" s="48"/>
      <c r="BQ230" s="48"/>
      <c r="BR230" s="48"/>
      <c r="BS230" s="48"/>
      <c r="BT230" s="48"/>
      <c r="BU230" s="48"/>
      <c r="BV230" s="48"/>
      <c r="BW230" s="48"/>
      <c r="BX230" s="48"/>
      <c r="BY230" s="48"/>
      <c r="BZ230" s="48"/>
      <c r="CA230" s="48"/>
      <c r="CB230" s="48"/>
      <c r="CC230" s="48"/>
      <c r="CD230" s="48"/>
      <c r="CE230" s="48"/>
      <c r="CF230" s="48"/>
      <c r="CG230" s="48"/>
      <c r="CH230" s="48"/>
      <c r="CI230" s="48"/>
      <c r="CJ230" s="48"/>
      <c r="CK230" s="48"/>
      <c r="CL230" s="48"/>
      <c r="CM230" s="48"/>
      <c r="CN230" s="48"/>
      <c r="CO230" s="48"/>
      <c r="CP230" s="48"/>
      <c r="CQ230" s="48"/>
      <c r="CR230" s="48"/>
      <c r="CS230" s="48"/>
      <c r="CT230" s="48"/>
      <c r="CU230" s="48"/>
      <c r="CV230" s="48"/>
      <c r="CW230" s="48"/>
      <c r="CX230" s="48"/>
      <c r="CY230" s="48"/>
      <c r="CZ230" s="48"/>
      <c r="DA230" s="48"/>
      <c r="DB230" s="48"/>
      <c r="DC230" s="48"/>
      <c r="DD230" s="48"/>
      <c r="DE230" s="48"/>
      <c r="DF230" s="48"/>
      <c r="DG230" s="48"/>
      <c r="DH230" s="48"/>
      <c r="DI230" s="48"/>
      <c r="DJ230" s="48"/>
      <c r="DK230" s="48"/>
      <c r="DL230" s="48"/>
      <c r="DM230" s="48"/>
      <c r="DN230" s="48"/>
      <c r="DO230" s="48"/>
      <c r="DP230" s="48"/>
      <c r="DQ230" s="48"/>
      <c r="DR230" s="48"/>
      <c r="DS230" s="48"/>
      <c r="DT230" s="48"/>
      <c r="DU230" s="48"/>
      <c r="DV230" s="48"/>
      <c r="DW230" s="48"/>
      <c r="DX230" s="48"/>
      <c r="DY230" s="48"/>
      <c r="DZ230" s="48"/>
      <c r="EA230" s="48"/>
      <c r="EB230" s="48"/>
      <c r="EC230" s="48"/>
      <c r="ED230" s="48"/>
      <c r="EE230" s="48"/>
      <c r="EF230" s="48"/>
      <c r="EG230" s="48"/>
      <c r="EH230" s="48"/>
      <c r="EI230" s="48"/>
      <c r="EJ230" s="48"/>
      <c r="EK230" s="48"/>
      <c r="EL230" s="48"/>
      <c r="EM230" s="48"/>
      <c r="EN230" s="48"/>
      <c r="EO230" s="48"/>
      <c r="EP230" s="48"/>
      <c r="EQ230" s="48"/>
      <c r="ER230" s="48"/>
      <c r="ES230" s="48"/>
      <c r="ET230" s="48"/>
      <c r="EU230" s="48"/>
      <c r="EV230" s="48"/>
      <c r="EW230" s="48"/>
      <c r="EX230" s="48"/>
      <c r="EY230" s="48"/>
      <c r="EZ230" s="48"/>
      <c r="FA230" s="48"/>
      <c r="FB230" s="48"/>
      <c r="FC230" s="48"/>
      <c r="FD230" s="48"/>
      <c r="FE230" s="48"/>
      <c r="FF230" s="48"/>
      <c r="FG230" s="48"/>
      <c r="FH230" s="48"/>
      <c r="FI230" s="48"/>
      <c r="FJ230" s="48"/>
      <c r="FK230" s="48"/>
      <c r="FL230" s="48"/>
      <c r="FM230" s="48"/>
      <c r="FN230" s="48"/>
      <c r="FO230" s="48"/>
      <c r="FP230" s="48"/>
      <c r="FQ230" s="48"/>
      <c r="FR230" s="48"/>
      <c r="FS230" s="48"/>
      <c r="FT230" s="48"/>
      <c r="FU230" s="48"/>
      <c r="FV230" s="48"/>
      <c r="FW230" s="48"/>
      <c r="FX230" s="48"/>
      <c r="FY230" s="48"/>
      <c r="FZ230" s="48"/>
      <c r="GA230" s="48"/>
      <c r="GB230" s="48"/>
      <c r="GC230" s="48"/>
      <c r="GD230" s="48"/>
      <c r="GE230" s="48"/>
      <c r="GF230" s="48"/>
      <c r="GG230" s="48"/>
      <c r="GH230" s="48"/>
      <c r="GI230" s="48"/>
      <c r="GJ230" s="48"/>
      <c r="GK230" s="48"/>
      <c r="GL230" s="48"/>
      <c r="GM230" s="48"/>
      <c r="GN230" s="48"/>
      <c r="GO230" s="48"/>
      <c r="GP230" s="48"/>
      <c r="GQ230" s="48"/>
      <c r="GR230" s="48"/>
      <c r="GS230" s="48"/>
      <c r="GT230" s="48"/>
      <c r="GU230" s="48"/>
      <c r="GV230" s="48"/>
      <c r="GW230" s="48"/>
      <c r="GX230" s="48"/>
      <c r="GY230" s="48"/>
      <c r="GZ230" s="48"/>
      <c r="HA230" s="48"/>
      <c r="HB230" s="48"/>
      <c r="HC230" s="48"/>
      <c r="HD230" s="48"/>
      <c r="HE230" s="48"/>
      <c r="HF230" s="48"/>
      <c r="HG230" s="48"/>
      <c r="HH230" s="48"/>
      <c r="HI230" s="48"/>
    </row>
    <row r="231" spans="1:217" s="219" customFormat="1" ht="36" hidden="1" outlineLevel="2">
      <c r="A231" s="203">
        <v>111</v>
      </c>
      <c r="B231" s="62" t="s">
        <v>396</v>
      </c>
      <c r="C231" s="58" t="s">
        <v>385</v>
      </c>
      <c r="D231" s="74" t="s">
        <v>126</v>
      </c>
      <c r="E231" s="227">
        <v>100</v>
      </c>
      <c r="F231" s="227">
        <v>100</v>
      </c>
      <c r="G231" s="227">
        <v>400</v>
      </c>
      <c r="H231" s="223">
        <f t="shared" si="10"/>
        <v>600</v>
      </c>
      <c r="I231" s="223" t="e">
        <f>'4、综合单价分析表'!#REF!</f>
        <v>#REF!</v>
      </c>
      <c r="J231" s="223" t="e">
        <f t="shared" si="12"/>
        <v>#REF!</v>
      </c>
      <c r="K231" s="157"/>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c r="BA231" s="48"/>
      <c r="BB231" s="48"/>
      <c r="BC231" s="48"/>
      <c r="BD231" s="48"/>
      <c r="BE231" s="48"/>
      <c r="BF231" s="48"/>
      <c r="BG231" s="48"/>
      <c r="BH231" s="48"/>
      <c r="BI231" s="48"/>
      <c r="BJ231" s="48"/>
      <c r="BK231" s="48"/>
      <c r="BL231" s="48"/>
      <c r="BM231" s="48"/>
      <c r="BN231" s="48"/>
      <c r="BO231" s="48"/>
      <c r="BP231" s="48"/>
      <c r="BQ231" s="48"/>
      <c r="BR231" s="48"/>
      <c r="BS231" s="48"/>
      <c r="BT231" s="48"/>
      <c r="BU231" s="48"/>
      <c r="BV231" s="48"/>
      <c r="BW231" s="48"/>
      <c r="BX231" s="48"/>
      <c r="BY231" s="48"/>
      <c r="BZ231" s="48"/>
      <c r="CA231" s="48"/>
      <c r="CB231" s="48"/>
      <c r="CC231" s="48"/>
      <c r="CD231" s="48"/>
      <c r="CE231" s="48"/>
      <c r="CF231" s="48"/>
      <c r="CG231" s="48"/>
      <c r="CH231" s="48"/>
      <c r="CI231" s="48"/>
      <c r="CJ231" s="48"/>
      <c r="CK231" s="48"/>
      <c r="CL231" s="48"/>
      <c r="CM231" s="48"/>
      <c r="CN231" s="48"/>
      <c r="CO231" s="48"/>
      <c r="CP231" s="48"/>
      <c r="CQ231" s="48"/>
      <c r="CR231" s="48"/>
      <c r="CS231" s="48"/>
      <c r="CT231" s="48"/>
      <c r="CU231" s="48"/>
      <c r="CV231" s="48"/>
      <c r="CW231" s="48"/>
      <c r="CX231" s="48"/>
      <c r="CY231" s="48"/>
      <c r="CZ231" s="48"/>
      <c r="DA231" s="48"/>
      <c r="DB231" s="48"/>
      <c r="DC231" s="48"/>
      <c r="DD231" s="48"/>
      <c r="DE231" s="48"/>
      <c r="DF231" s="48"/>
      <c r="DG231" s="48"/>
      <c r="DH231" s="48"/>
      <c r="DI231" s="48"/>
      <c r="DJ231" s="48"/>
      <c r="DK231" s="48"/>
      <c r="DL231" s="48"/>
      <c r="DM231" s="48"/>
      <c r="DN231" s="48"/>
      <c r="DO231" s="48"/>
      <c r="DP231" s="48"/>
      <c r="DQ231" s="48"/>
      <c r="DR231" s="48"/>
      <c r="DS231" s="48"/>
      <c r="DT231" s="48"/>
      <c r="DU231" s="48"/>
      <c r="DV231" s="48"/>
      <c r="DW231" s="48"/>
      <c r="DX231" s="48"/>
      <c r="DY231" s="48"/>
      <c r="DZ231" s="48"/>
      <c r="EA231" s="48"/>
      <c r="EB231" s="48"/>
      <c r="EC231" s="48"/>
      <c r="ED231" s="48"/>
      <c r="EE231" s="48"/>
      <c r="EF231" s="48"/>
      <c r="EG231" s="48"/>
      <c r="EH231" s="48"/>
      <c r="EI231" s="48"/>
      <c r="EJ231" s="48"/>
      <c r="EK231" s="48"/>
      <c r="EL231" s="48"/>
      <c r="EM231" s="48"/>
      <c r="EN231" s="48"/>
      <c r="EO231" s="48"/>
      <c r="EP231" s="48"/>
      <c r="EQ231" s="48"/>
      <c r="ER231" s="48"/>
      <c r="ES231" s="48"/>
      <c r="ET231" s="48"/>
      <c r="EU231" s="48"/>
      <c r="EV231" s="48"/>
      <c r="EW231" s="48"/>
      <c r="EX231" s="48"/>
      <c r="EY231" s="48"/>
      <c r="EZ231" s="48"/>
      <c r="FA231" s="48"/>
      <c r="FB231" s="48"/>
      <c r="FC231" s="48"/>
      <c r="FD231" s="48"/>
      <c r="FE231" s="48"/>
      <c r="FF231" s="48"/>
      <c r="FG231" s="48"/>
      <c r="FH231" s="48"/>
      <c r="FI231" s="48"/>
      <c r="FJ231" s="48"/>
      <c r="FK231" s="48"/>
      <c r="FL231" s="48"/>
      <c r="FM231" s="48"/>
      <c r="FN231" s="48"/>
      <c r="FO231" s="48"/>
      <c r="FP231" s="48"/>
      <c r="FQ231" s="48"/>
      <c r="FR231" s="48"/>
      <c r="FS231" s="48"/>
      <c r="FT231" s="48"/>
      <c r="FU231" s="48"/>
      <c r="FV231" s="48"/>
      <c r="FW231" s="48"/>
      <c r="FX231" s="48"/>
      <c r="FY231" s="48"/>
      <c r="FZ231" s="48"/>
      <c r="GA231" s="48"/>
      <c r="GB231" s="48"/>
      <c r="GC231" s="48"/>
      <c r="GD231" s="48"/>
      <c r="GE231" s="48"/>
      <c r="GF231" s="48"/>
      <c r="GG231" s="48"/>
      <c r="GH231" s="48"/>
      <c r="GI231" s="48"/>
      <c r="GJ231" s="48"/>
      <c r="GK231" s="48"/>
      <c r="GL231" s="48"/>
      <c r="GM231" s="48"/>
      <c r="GN231" s="48"/>
      <c r="GO231" s="48"/>
      <c r="GP231" s="48"/>
      <c r="GQ231" s="48"/>
      <c r="GR231" s="48"/>
      <c r="GS231" s="48"/>
      <c r="GT231" s="48"/>
      <c r="GU231" s="48"/>
      <c r="GV231" s="48"/>
      <c r="GW231" s="48"/>
      <c r="GX231" s="48"/>
      <c r="GY231" s="48"/>
      <c r="GZ231" s="48"/>
      <c r="HA231" s="48"/>
      <c r="HB231" s="48"/>
      <c r="HC231" s="48"/>
      <c r="HD231" s="48"/>
      <c r="HE231" s="48"/>
      <c r="HF231" s="48"/>
      <c r="HG231" s="48"/>
      <c r="HH231" s="48"/>
      <c r="HI231" s="48"/>
    </row>
    <row r="232" spans="1:217" s="219" customFormat="1" ht="36" hidden="1" outlineLevel="2">
      <c r="A232" s="203">
        <v>112</v>
      </c>
      <c r="B232" s="62" t="s">
        <v>397</v>
      </c>
      <c r="C232" s="58" t="s">
        <v>385</v>
      </c>
      <c r="D232" s="74" t="s">
        <v>126</v>
      </c>
      <c r="E232" s="227">
        <v>100</v>
      </c>
      <c r="F232" s="227">
        <v>100</v>
      </c>
      <c r="G232" s="227">
        <v>500</v>
      </c>
      <c r="H232" s="223">
        <f t="shared" si="10"/>
        <v>700</v>
      </c>
      <c r="I232" s="223" t="e">
        <f>'4、综合单价分析表'!#REF!</f>
        <v>#REF!</v>
      </c>
      <c r="J232" s="223" t="e">
        <f t="shared" si="12"/>
        <v>#REF!</v>
      </c>
      <c r="K232" s="157"/>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48"/>
      <c r="AU232" s="48"/>
      <c r="AV232" s="48"/>
      <c r="AW232" s="48"/>
      <c r="AX232" s="48"/>
      <c r="AY232" s="48"/>
      <c r="AZ232" s="48"/>
      <c r="BA232" s="48"/>
      <c r="BB232" s="48"/>
      <c r="BC232" s="48"/>
      <c r="BD232" s="48"/>
      <c r="BE232" s="48"/>
      <c r="BF232" s="48"/>
      <c r="BG232" s="48"/>
      <c r="BH232" s="48"/>
      <c r="BI232" s="48"/>
      <c r="BJ232" s="48"/>
      <c r="BK232" s="48"/>
      <c r="BL232" s="48"/>
      <c r="BM232" s="48"/>
      <c r="BN232" s="48"/>
      <c r="BO232" s="48"/>
      <c r="BP232" s="48"/>
      <c r="BQ232" s="48"/>
      <c r="BR232" s="48"/>
      <c r="BS232" s="48"/>
      <c r="BT232" s="48"/>
      <c r="BU232" s="48"/>
      <c r="BV232" s="48"/>
      <c r="BW232" s="48"/>
      <c r="BX232" s="48"/>
      <c r="BY232" s="48"/>
      <c r="BZ232" s="48"/>
      <c r="CA232" s="48"/>
      <c r="CB232" s="48"/>
      <c r="CC232" s="48"/>
      <c r="CD232" s="48"/>
      <c r="CE232" s="48"/>
      <c r="CF232" s="48"/>
      <c r="CG232" s="48"/>
      <c r="CH232" s="48"/>
      <c r="CI232" s="48"/>
      <c r="CJ232" s="48"/>
      <c r="CK232" s="48"/>
      <c r="CL232" s="48"/>
      <c r="CM232" s="48"/>
      <c r="CN232" s="48"/>
      <c r="CO232" s="48"/>
      <c r="CP232" s="48"/>
      <c r="CQ232" s="48"/>
      <c r="CR232" s="48"/>
      <c r="CS232" s="48"/>
      <c r="CT232" s="48"/>
      <c r="CU232" s="48"/>
      <c r="CV232" s="48"/>
      <c r="CW232" s="48"/>
      <c r="CX232" s="48"/>
      <c r="CY232" s="48"/>
      <c r="CZ232" s="48"/>
      <c r="DA232" s="48"/>
      <c r="DB232" s="48"/>
      <c r="DC232" s="48"/>
      <c r="DD232" s="48"/>
      <c r="DE232" s="48"/>
      <c r="DF232" s="48"/>
      <c r="DG232" s="48"/>
      <c r="DH232" s="48"/>
      <c r="DI232" s="48"/>
      <c r="DJ232" s="48"/>
      <c r="DK232" s="48"/>
      <c r="DL232" s="48"/>
      <c r="DM232" s="48"/>
      <c r="DN232" s="48"/>
      <c r="DO232" s="48"/>
      <c r="DP232" s="48"/>
      <c r="DQ232" s="48"/>
      <c r="DR232" s="48"/>
      <c r="DS232" s="48"/>
      <c r="DT232" s="48"/>
      <c r="DU232" s="48"/>
      <c r="DV232" s="48"/>
      <c r="DW232" s="48"/>
      <c r="DX232" s="48"/>
      <c r="DY232" s="48"/>
      <c r="DZ232" s="48"/>
      <c r="EA232" s="48"/>
      <c r="EB232" s="48"/>
      <c r="EC232" s="48"/>
      <c r="ED232" s="48"/>
      <c r="EE232" s="48"/>
      <c r="EF232" s="48"/>
      <c r="EG232" s="48"/>
      <c r="EH232" s="48"/>
      <c r="EI232" s="48"/>
      <c r="EJ232" s="48"/>
      <c r="EK232" s="48"/>
      <c r="EL232" s="48"/>
      <c r="EM232" s="48"/>
      <c r="EN232" s="48"/>
      <c r="EO232" s="48"/>
      <c r="EP232" s="48"/>
      <c r="EQ232" s="48"/>
      <c r="ER232" s="48"/>
      <c r="ES232" s="48"/>
      <c r="ET232" s="48"/>
      <c r="EU232" s="48"/>
      <c r="EV232" s="48"/>
      <c r="EW232" s="48"/>
      <c r="EX232" s="48"/>
      <c r="EY232" s="48"/>
      <c r="EZ232" s="48"/>
      <c r="FA232" s="48"/>
      <c r="FB232" s="48"/>
      <c r="FC232" s="48"/>
      <c r="FD232" s="48"/>
      <c r="FE232" s="48"/>
      <c r="FF232" s="48"/>
      <c r="FG232" s="48"/>
      <c r="FH232" s="48"/>
      <c r="FI232" s="48"/>
      <c r="FJ232" s="48"/>
      <c r="FK232" s="48"/>
      <c r="FL232" s="48"/>
      <c r="FM232" s="48"/>
      <c r="FN232" s="48"/>
      <c r="FO232" s="48"/>
      <c r="FP232" s="48"/>
      <c r="FQ232" s="48"/>
      <c r="FR232" s="48"/>
      <c r="FS232" s="48"/>
      <c r="FT232" s="48"/>
      <c r="FU232" s="48"/>
      <c r="FV232" s="48"/>
      <c r="FW232" s="48"/>
      <c r="FX232" s="48"/>
      <c r="FY232" s="48"/>
      <c r="FZ232" s="48"/>
      <c r="GA232" s="48"/>
      <c r="GB232" s="48"/>
      <c r="GC232" s="48"/>
      <c r="GD232" s="48"/>
      <c r="GE232" s="48"/>
      <c r="GF232" s="48"/>
      <c r="GG232" s="48"/>
      <c r="GH232" s="48"/>
      <c r="GI232" s="48"/>
      <c r="GJ232" s="48"/>
      <c r="GK232" s="48"/>
      <c r="GL232" s="48"/>
      <c r="GM232" s="48"/>
      <c r="GN232" s="48"/>
      <c r="GO232" s="48"/>
      <c r="GP232" s="48"/>
      <c r="GQ232" s="48"/>
      <c r="GR232" s="48"/>
      <c r="GS232" s="48"/>
      <c r="GT232" s="48"/>
      <c r="GU232" s="48"/>
      <c r="GV232" s="48"/>
      <c r="GW232" s="48"/>
      <c r="GX232" s="48"/>
      <c r="GY232" s="48"/>
      <c r="GZ232" s="48"/>
      <c r="HA232" s="48"/>
      <c r="HB232" s="48"/>
      <c r="HC232" s="48"/>
      <c r="HD232" s="48"/>
      <c r="HE232" s="48"/>
      <c r="HF232" s="48"/>
      <c r="HG232" s="48"/>
      <c r="HH232" s="48"/>
      <c r="HI232" s="48"/>
    </row>
    <row r="233" spans="1:217" s="219" customFormat="1" ht="36" hidden="1" outlineLevel="2">
      <c r="A233" s="203">
        <v>113</v>
      </c>
      <c r="B233" s="62" t="s">
        <v>398</v>
      </c>
      <c r="C233" s="58" t="s">
        <v>385</v>
      </c>
      <c r="D233" s="74" t="s">
        <v>126</v>
      </c>
      <c r="E233" s="227">
        <v>100</v>
      </c>
      <c r="F233" s="227">
        <v>100</v>
      </c>
      <c r="G233" s="227">
        <v>100</v>
      </c>
      <c r="H233" s="223">
        <f t="shared" si="10"/>
        <v>300</v>
      </c>
      <c r="I233" s="223" t="e">
        <f>'4、综合单价分析表'!#REF!</f>
        <v>#REF!</v>
      </c>
      <c r="J233" s="223" t="e">
        <f t="shared" si="12"/>
        <v>#REF!</v>
      </c>
      <c r="K233" s="157"/>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c r="AU233" s="48"/>
      <c r="AV233" s="48"/>
      <c r="AW233" s="48"/>
      <c r="AX233" s="48"/>
      <c r="AY233" s="48"/>
      <c r="AZ233" s="48"/>
      <c r="BA233" s="48"/>
      <c r="BB233" s="48"/>
      <c r="BC233" s="48"/>
      <c r="BD233" s="48"/>
      <c r="BE233" s="48"/>
      <c r="BF233" s="48"/>
      <c r="BG233" s="48"/>
      <c r="BH233" s="48"/>
      <c r="BI233" s="48"/>
      <c r="BJ233" s="48"/>
      <c r="BK233" s="48"/>
      <c r="BL233" s="48"/>
      <c r="BM233" s="48"/>
      <c r="BN233" s="48"/>
      <c r="BO233" s="48"/>
      <c r="BP233" s="48"/>
      <c r="BQ233" s="48"/>
      <c r="BR233" s="48"/>
      <c r="BS233" s="48"/>
      <c r="BT233" s="48"/>
      <c r="BU233" s="48"/>
      <c r="BV233" s="48"/>
      <c r="BW233" s="48"/>
      <c r="BX233" s="48"/>
      <c r="BY233" s="48"/>
      <c r="BZ233" s="48"/>
      <c r="CA233" s="48"/>
      <c r="CB233" s="48"/>
      <c r="CC233" s="48"/>
      <c r="CD233" s="48"/>
      <c r="CE233" s="48"/>
      <c r="CF233" s="48"/>
      <c r="CG233" s="48"/>
      <c r="CH233" s="48"/>
      <c r="CI233" s="48"/>
      <c r="CJ233" s="48"/>
      <c r="CK233" s="48"/>
      <c r="CL233" s="48"/>
      <c r="CM233" s="48"/>
      <c r="CN233" s="48"/>
      <c r="CO233" s="48"/>
      <c r="CP233" s="48"/>
      <c r="CQ233" s="48"/>
      <c r="CR233" s="48"/>
      <c r="CS233" s="48"/>
      <c r="CT233" s="48"/>
      <c r="CU233" s="48"/>
      <c r="CV233" s="48"/>
      <c r="CW233" s="48"/>
      <c r="CX233" s="48"/>
      <c r="CY233" s="48"/>
      <c r="CZ233" s="48"/>
      <c r="DA233" s="48"/>
      <c r="DB233" s="48"/>
      <c r="DC233" s="48"/>
      <c r="DD233" s="48"/>
      <c r="DE233" s="48"/>
      <c r="DF233" s="48"/>
      <c r="DG233" s="48"/>
      <c r="DH233" s="48"/>
      <c r="DI233" s="48"/>
      <c r="DJ233" s="48"/>
      <c r="DK233" s="48"/>
      <c r="DL233" s="48"/>
      <c r="DM233" s="48"/>
      <c r="DN233" s="48"/>
      <c r="DO233" s="48"/>
      <c r="DP233" s="48"/>
      <c r="DQ233" s="48"/>
      <c r="DR233" s="48"/>
      <c r="DS233" s="48"/>
      <c r="DT233" s="48"/>
      <c r="DU233" s="48"/>
      <c r="DV233" s="48"/>
      <c r="DW233" s="48"/>
      <c r="DX233" s="48"/>
      <c r="DY233" s="48"/>
      <c r="DZ233" s="48"/>
      <c r="EA233" s="48"/>
      <c r="EB233" s="48"/>
      <c r="EC233" s="48"/>
      <c r="ED233" s="48"/>
      <c r="EE233" s="48"/>
      <c r="EF233" s="48"/>
      <c r="EG233" s="48"/>
      <c r="EH233" s="48"/>
      <c r="EI233" s="48"/>
      <c r="EJ233" s="48"/>
      <c r="EK233" s="48"/>
      <c r="EL233" s="48"/>
      <c r="EM233" s="48"/>
      <c r="EN233" s="48"/>
      <c r="EO233" s="48"/>
      <c r="EP233" s="48"/>
      <c r="EQ233" s="48"/>
      <c r="ER233" s="48"/>
      <c r="ES233" s="48"/>
      <c r="ET233" s="48"/>
      <c r="EU233" s="48"/>
      <c r="EV233" s="48"/>
      <c r="EW233" s="48"/>
      <c r="EX233" s="48"/>
      <c r="EY233" s="48"/>
      <c r="EZ233" s="48"/>
      <c r="FA233" s="48"/>
      <c r="FB233" s="48"/>
      <c r="FC233" s="48"/>
      <c r="FD233" s="48"/>
      <c r="FE233" s="48"/>
      <c r="FF233" s="48"/>
      <c r="FG233" s="48"/>
      <c r="FH233" s="48"/>
      <c r="FI233" s="48"/>
      <c r="FJ233" s="48"/>
      <c r="FK233" s="48"/>
      <c r="FL233" s="48"/>
      <c r="FM233" s="48"/>
      <c r="FN233" s="48"/>
      <c r="FO233" s="48"/>
      <c r="FP233" s="48"/>
      <c r="FQ233" s="48"/>
      <c r="FR233" s="48"/>
      <c r="FS233" s="48"/>
      <c r="FT233" s="48"/>
      <c r="FU233" s="48"/>
      <c r="FV233" s="48"/>
      <c r="FW233" s="48"/>
      <c r="FX233" s="48"/>
      <c r="FY233" s="48"/>
      <c r="FZ233" s="48"/>
      <c r="GA233" s="48"/>
      <c r="GB233" s="48"/>
      <c r="GC233" s="48"/>
      <c r="GD233" s="48"/>
      <c r="GE233" s="48"/>
      <c r="GF233" s="48"/>
      <c r="GG233" s="48"/>
      <c r="GH233" s="48"/>
      <c r="GI233" s="48"/>
      <c r="GJ233" s="48"/>
      <c r="GK233" s="48"/>
      <c r="GL233" s="48"/>
      <c r="GM233" s="48"/>
      <c r="GN233" s="48"/>
      <c r="GO233" s="48"/>
      <c r="GP233" s="48"/>
      <c r="GQ233" s="48"/>
      <c r="GR233" s="48"/>
      <c r="GS233" s="48"/>
      <c r="GT233" s="48"/>
      <c r="GU233" s="48"/>
      <c r="GV233" s="48"/>
      <c r="GW233" s="48"/>
      <c r="GX233" s="48"/>
      <c r="GY233" s="48"/>
      <c r="GZ233" s="48"/>
      <c r="HA233" s="48"/>
      <c r="HB233" s="48"/>
      <c r="HC233" s="48"/>
      <c r="HD233" s="48"/>
      <c r="HE233" s="48"/>
      <c r="HF233" s="48"/>
      <c r="HG233" s="48"/>
      <c r="HH233" s="48"/>
      <c r="HI233" s="48"/>
    </row>
    <row r="234" spans="1:217" s="219" customFormat="1" ht="36" hidden="1" outlineLevel="2">
      <c r="A234" s="203">
        <v>114</v>
      </c>
      <c r="B234" s="62" t="s">
        <v>399</v>
      </c>
      <c r="C234" s="58" t="s">
        <v>385</v>
      </c>
      <c r="D234" s="74" t="s">
        <v>126</v>
      </c>
      <c r="E234" s="227">
        <v>100</v>
      </c>
      <c r="F234" s="227">
        <v>100</v>
      </c>
      <c r="G234" s="227">
        <v>100</v>
      </c>
      <c r="H234" s="223">
        <f t="shared" si="10"/>
        <v>300</v>
      </c>
      <c r="I234" s="223" t="e">
        <f>'4、综合单价分析表'!#REF!</f>
        <v>#REF!</v>
      </c>
      <c r="J234" s="223" t="e">
        <f t="shared" si="12"/>
        <v>#REF!</v>
      </c>
      <c r="K234" s="157"/>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c r="AZ234" s="48"/>
      <c r="BA234" s="48"/>
      <c r="BB234" s="48"/>
      <c r="BC234" s="48"/>
      <c r="BD234" s="48"/>
      <c r="BE234" s="48"/>
      <c r="BF234" s="48"/>
      <c r="BG234" s="48"/>
      <c r="BH234" s="48"/>
      <c r="BI234" s="48"/>
      <c r="BJ234" s="48"/>
      <c r="BK234" s="48"/>
      <c r="BL234" s="48"/>
      <c r="BM234" s="48"/>
      <c r="BN234" s="48"/>
      <c r="BO234" s="48"/>
      <c r="BP234" s="48"/>
      <c r="BQ234" s="48"/>
      <c r="BR234" s="48"/>
      <c r="BS234" s="48"/>
      <c r="BT234" s="48"/>
      <c r="BU234" s="48"/>
      <c r="BV234" s="48"/>
      <c r="BW234" s="48"/>
      <c r="BX234" s="48"/>
      <c r="BY234" s="48"/>
      <c r="BZ234" s="48"/>
      <c r="CA234" s="48"/>
      <c r="CB234" s="48"/>
      <c r="CC234" s="48"/>
      <c r="CD234" s="48"/>
      <c r="CE234" s="48"/>
      <c r="CF234" s="48"/>
      <c r="CG234" s="48"/>
      <c r="CH234" s="48"/>
      <c r="CI234" s="48"/>
      <c r="CJ234" s="48"/>
      <c r="CK234" s="48"/>
      <c r="CL234" s="48"/>
      <c r="CM234" s="48"/>
      <c r="CN234" s="48"/>
      <c r="CO234" s="48"/>
      <c r="CP234" s="48"/>
      <c r="CQ234" s="48"/>
      <c r="CR234" s="48"/>
      <c r="CS234" s="48"/>
      <c r="CT234" s="48"/>
      <c r="CU234" s="48"/>
      <c r="CV234" s="48"/>
      <c r="CW234" s="48"/>
      <c r="CX234" s="48"/>
      <c r="CY234" s="48"/>
      <c r="CZ234" s="48"/>
      <c r="DA234" s="48"/>
      <c r="DB234" s="48"/>
      <c r="DC234" s="48"/>
      <c r="DD234" s="48"/>
      <c r="DE234" s="48"/>
      <c r="DF234" s="48"/>
      <c r="DG234" s="48"/>
      <c r="DH234" s="48"/>
      <c r="DI234" s="48"/>
      <c r="DJ234" s="48"/>
      <c r="DK234" s="48"/>
      <c r="DL234" s="48"/>
      <c r="DM234" s="48"/>
      <c r="DN234" s="48"/>
      <c r="DO234" s="48"/>
      <c r="DP234" s="48"/>
      <c r="DQ234" s="48"/>
      <c r="DR234" s="48"/>
      <c r="DS234" s="48"/>
      <c r="DT234" s="48"/>
      <c r="DU234" s="48"/>
      <c r="DV234" s="48"/>
      <c r="DW234" s="48"/>
      <c r="DX234" s="48"/>
      <c r="DY234" s="48"/>
      <c r="DZ234" s="48"/>
      <c r="EA234" s="48"/>
      <c r="EB234" s="48"/>
      <c r="EC234" s="48"/>
      <c r="ED234" s="48"/>
      <c r="EE234" s="48"/>
      <c r="EF234" s="48"/>
      <c r="EG234" s="48"/>
      <c r="EH234" s="48"/>
      <c r="EI234" s="48"/>
      <c r="EJ234" s="48"/>
      <c r="EK234" s="48"/>
      <c r="EL234" s="48"/>
      <c r="EM234" s="48"/>
      <c r="EN234" s="48"/>
      <c r="EO234" s="48"/>
      <c r="EP234" s="48"/>
      <c r="EQ234" s="48"/>
      <c r="ER234" s="48"/>
      <c r="ES234" s="48"/>
      <c r="ET234" s="48"/>
      <c r="EU234" s="48"/>
      <c r="EV234" s="48"/>
      <c r="EW234" s="48"/>
      <c r="EX234" s="48"/>
      <c r="EY234" s="48"/>
      <c r="EZ234" s="48"/>
      <c r="FA234" s="48"/>
      <c r="FB234" s="48"/>
      <c r="FC234" s="48"/>
      <c r="FD234" s="48"/>
      <c r="FE234" s="48"/>
      <c r="FF234" s="48"/>
      <c r="FG234" s="48"/>
      <c r="FH234" s="48"/>
      <c r="FI234" s="48"/>
      <c r="FJ234" s="48"/>
      <c r="FK234" s="48"/>
      <c r="FL234" s="48"/>
      <c r="FM234" s="48"/>
      <c r="FN234" s="48"/>
      <c r="FO234" s="48"/>
      <c r="FP234" s="48"/>
      <c r="FQ234" s="48"/>
      <c r="FR234" s="48"/>
      <c r="FS234" s="48"/>
      <c r="FT234" s="48"/>
      <c r="FU234" s="48"/>
      <c r="FV234" s="48"/>
      <c r="FW234" s="48"/>
      <c r="FX234" s="48"/>
      <c r="FY234" s="48"/>
      <c r="FZ234" s="48"/>
      <c r="GA234" s="48"/>
      <c r="GB234" s="48"/>
      <c r="GC234" s="48"/>
      <c r="GD234" s="48"/>
      <c r="GE234" s="48"/>
      <c r="GF234" s="48"/>
      <c r="GG234" s="48"/>
      <c r="GH234" s="48"/>
      <c r="GI234" s="48"/>
      <c r="GJ234" s="48"/>
      <c r="GK234" s="48"/>
      <c r="GL234" s="48"/>
      <c r="GM234" s="48"/>
      <c r="GN234" s="48"/>
      <c r="GO234" s="48"/>
      <c r="GP234" s="48"/>
      <c r="GQ234" s="48"/>
      <c r="GR234" s="48"/>
      <c r="GS234" s="48"/>
      <c r="GT234" s="48"/>
      <c r="GU234" s="48"/>
      <c r="GV234" s="48"/>
      <c r="GW234" s="48"/>
      <c r="GX234" s="48"/>
      <c r="GY234" s="48"/>
      <c r="GZ234" s="48"/>
      <c r="HA234" s="48"/>
      <c r="HB234" s="48"/>
      <c r="HC234" s="48"/>
      <c r="HD234" s="48"/>
      <c r="HE234" s="48"/>
      <c r="HF234" s="48"/>
      <c r="HG234" s="48"/>
      <c r="HH234" s="48"/>
      <c r="HI234" s="48"/>
    </row>
    <row r="235" spans="1:217" s="219" customFormat="1" ht="36" hidden="1" outlineLevel="2">
      <c r="A235" s="203">
        <v>115</v>
      </c>
      <c r="B235" s="62" t="s">
        <v>400</v>
      </c>
      <c r="C235" s="58" t="s">
        <v>385</v>
      </c>
      <c r="D235" s="74" t="s">
        <v>126</v>
      </c>
      <c r="E235" s="227">
        <v>100</v>
      </c>
      <c r="F235" s="227">
        <v>100</v>
      </c>
      <c r="G235" s="227">
        <v>100</v>
      </c>
      <c r="H235" s="223">
        <f t="shared" si="10"/>
        <v>300</v>
      </c>
      <c r="I235" s="223" t="e">
        <f>'4、综合单价分析表'!#REF!</f>
        <v>#REF!</v>
      </c>
      <c r="J235" s="223" t="e">
        <f t="shared" si="12"/>
        <v>#REF!</v>
      </c>
      <c r="K235" s="157"/>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c r="AZ235" s="48"/>
      <c r="BA235" s="48"/>
      <c r="BB235" s="48"/>
      <c r="BC235" s="48"/>
      <c r="BD235" s="48"/>
      <c r="BE235" s="48"/>
      <c r="BF235" s="48"/>
      <c r="BG235" s="48"/>
      <c r="BH235" s="48"/>
      <c r="BI235" s="48"/>
      <c r="BJ235" s="48"/>
      <c r="BK235" s="48"/>
      <c r="BL235" s="48"/>
      <c r="BM235" s="48"/>
      <c r="BN235" s="48"/>
      <c r="BO235" s="48"/>
      <c r="BP235" s="48"/>
      <c r="BQ235" s="48"/>
      <c r="BR235" s="48"/>
      <c r="BS235" s="48"/>
      <c r="BT235" s="48"/>
      <c r="BU235" s="48"/>
      <c r="BV235" s="48"/>
      <c r="BW235" s="48"/>
      <c r="BX235" s="48"/>
      <c r="BY235" s="48"/>
      <c r="BZ235" s="48"/>
      <c r="CA235" s="48"/>
      <c r="CB235" s="48"/>
      <c r="CC235" s="48"/>
      <c r="CD235" s="48"/>
      <c r="CE235" s="48"/>
      <c r="CF235" s="48"/>
      <c r="CG235" s="48"/>
      <c r="CH235" s="48"/>
      <c r="CI235" s="48"/>
      <c r="CJ235" s="48"/>
      <c r="CK235" s="48"/>
      <c r="CL235" s="48"/>
      <c r="CM235" s="48"/>
      <c r="CN235" s="48"/>
      <c r="CO235" s="48"/>
      <c r="CP235" s="48"/>
      <c r="CQ235" s="48"/>
      <c r="CR235" s="48"/>
      <c r="CS235" s="48"/>
      <c r="CT235" s="48"/>
      <c r="CU235" s="48"/>
      <c r="CV235" s="48"/>
      <c r="CW235" s="48"/>
      <c r="CX235" s="48"/>
      <c r="CY235" s="48"/>
      <c r="CZ235" s="48"/>
      <c r="DA235" s="48"/>
      <c r="DB235" s="48"/>
      <c r="DC235" s="48"/>
      <c r="DD235" s="48"/>
      <c r="DE235" s="48"/>
      <c r="DF235" s="48"/>
      <c r="DG235" s="48"/>
      <c r="DH235" s="48"/>
      <c r="DI235" s="48"/>
      <c r="DJ235" s="48"/>
      <c r="DK235" s="48"/>
      <c r="DL235" s="48"/>
      <c r="DM235" s="48"/>
      <c r="DN235" s="48"/>
      <c r="DO235" s="48"/>
      <c r="DP235" s="48"/>
      <c r="DQ235" s="48"/>
      <c r="DR235" s="48"/>
      <c r="DS235" s="48"/>
      <c r="DT235" s="48"/>
      <c r="DU235" s="48"/>
      <c r="DV235" s="48"/>
      <c r="DW235" s="48"/>
      <c r="DX235" s="48"/>
      <c r="DY235" s="48"/>
      <c r="DZ235" s="48"/>
      <c r="EA235" s="48"/>
      <c r="EB235" s="48"/>
      <c r="EC235" s="48"/>
      <c r="ED235" s="48"/>
      <c r="EE235" s="48"/>
      <c r="EF235" s="48"/>
      <c r="EG235" s="48"/>
      <c r="EH235" s="48"/>
      <c r="EI235" s="48"/>
      <c r="EJ235" s="48"/>
      <c r="EK235" s="48"/>
      <c r="EL235" s="48"/>
      <c r="EM235" s="48"/>
      <c r="EN235" s="48"/>
      <c r="EO235" s="48"/>
      <c r="EP235" s="48"/>
      <c r="EQ235" s="48"/>
      <c r="ER235" s="48"/>
      <c r="ES235" s="48"/>
      <c r="ET235" s="48"/>
      <c r="EU235" s="48"/>
      <c r="EV235" s="48"/>
      <c r="EW235" s="48"/>
      <c r="EX235" s="48"/>
      <c r="EY235" s="48"/>
      <c r="EZ235" s="48"/>
      <c r="FA235" s="48"/>
      <c r="FB235" s="48"/>
      <c r="FC235" s="48"/>
      <c r="FD235" s="48"/>
      <c r="FE235" s="48"/>
      <c r="FF235" s="48"/>
      <c r="FG235" s="48"/>
      <c r="FH235" s="48"/>
      <c r="FI235" s="48"/>
      <c r="FJ235" s="48"/>
      <c r="FK235" s="48"/>
      <c r="FL235" s="48"/>
      <c r="FM235" s="48"/>
      <c r="FN235" s="48"/>
      <c r="FO235" s="48"/>
      <c r="FP235" s="48"/>
      <c r="FQ235" s="48"/>
      <c r="FR235" s="48"/>
      <c r="FS235" s="48"/>
      <c r="FT235" s="48"/>
      <c r="FU235" s="48"/>
      <c r="FV235" s="48"/>
      <c r="FW235" s="48"/>
      <c r="FX235" s="48"/>
      <c r="FY235" s="48"/>
      <c r="FZ235" s="48"/>
      <c r="GA235" s="48"/>
      <c r="GB235" s="48"/>
      <c r="GC235" s="48"/>
      <c r="GD235" s="48"/>
      <c r="GE235" s="48"/>
      <c r="GF235" s="48"/>
      <c r="GG235" s="48"/>
      <c r="GH235" s="48"/>
      <c r="GI235" s="48"/>
      <c r="GJ235" s="48"/>
      <c r="GK235" s="48"/>
      <c r="GL235" s="48"/>
      <c r="GM235" s="48"/>
      <c r="GN235" s="48"/>
      <c r="GO235" s="48"/>
      <c r="GP235" s="48"/>
      <c r="GQ235" s="48"/>
      <c r="GR235" s="48"/>
      <c r="GS235" s="48"/>
      <c r="GT235" s="48"/>
      <c r="GU235" s="48"/>
      <c r="GV235" s="48"/>
      <c r="GW235" s="48"/>
      <c r="GX235" s="48"/>
      <c r="GY235" s="48"/>
      <c r="GZ235" s="48"/>
      <c r="HA235" s="48"/>
      <c r="HB235" s="48"/>
      <c r="HC235" s="48"/>
      <c r="HD235" s="48"/>
      <c r="HE235" s="48"/>
      <c r="HF235" s="48"/>
      <c r="HG235" s="48"/>
      <c r="HH235" s="48"/>
      <c r="HI235" s="48"/>
    </row>
    <row r="236" spans="1:217" s="219" customFormat="1" ht="36" hidden="1" outlineLevel="2">
      <c r="A236" s="203">
        <v>116</v>
      </c>
      <c r="B236" s="62" t="s">
        <v>401</v>
      </c>
      <c r="C236" s="58" t="s">
        <v>385</v>
      </c>
      <c r="D236" s="74" t="s">
        <v>126</v>
      </c>
      <c r="E236" s="227">
        <v>100</v>
      </c>
      <c r="F236" s="227">
        <v>100</v>
      </c>
      <c r="G236" s="227">
        <v>100</v>
      </c>
      <c r="H236" s="223">
        <f t="shared" si="10"/>
        <v>300</v>
      </c>
      <c r="I236" s="223" t="e">
        <f>'4、综合单价分析表'!#REF!</f>
        <v>#REF!</v>
      </c>
      <c r="J236" s="223" t="e">
        <f t="shared" si="12"/>
        <v>#REF!</v>
      </c>
      <c r="K236" s="157"/>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c r="AZ236" s="48"/>
      <c r="BA236" s="48"/>
      <c r="BB236" s="48"/>
      <c r="BC236" s="48"/>
      <c r="BD236" s="48"/>
      <c r="BE236" s="48"/>
      <c r="BF236" s="48"/>
      <c r="BG236" s="48"/>
      <c r="BH236" s="48"/>
      <c r="BI236" s="48"/>
      <c r="BJ236" s="48"/>
      <c r="BK236" s="48"/>
      <c r="BL236" s="48"/>
      <c r="BM236" s="48"/>
      <c r="BN236" s="48"/>
      <c r="BO236" s="48"/>
      <c r="BP236" s="48"/>
      <c r="BQ236" s="48"/>
      <c r="BR236" s="48"/>
      <c r="BS236" s="48"/>
      <c r="BT236" s="48"/>
      <c r="BU236" s="48"/>
      <c r="BV236" s="48"/>
      <c r="BW236" s="48"/>
      <c r="BX236" s="48"/>
      <c r="BY236" s="48"/>
      <c r="BZ236" s="48"/>
      <c r="CA236" s="48"/>
      <c r="CB236" s="48"/>
      <c r="CC236" s="48"/>
      <c r="CD236" s="48"/>
      <c r="CE236" s="48"/>
      <c r="CF236" s="48"/>
      <c r="CG236" s="48"/>
      <c r="CH236" s="48"/>
      <c r="CI236" s="48"/>
      <c r="CJ236" s="48"/>
      <c r="CK236" s="48"/>
      <c r="CL236" s="48"/>
      <c r="CM236" s="48"/>
      <c r="CN236" s="48"/>
      <c r="CO236" s="48"/>
      <c r="CP236" s="48"/>
      <c r="CQ236" s="48"/>
      <c r="CR236" s="48"/>
      <c r="CS236" s="48"/>
      <c r="CT236" s="48"/>
      <c r="CU236" s="48"/>
      <c r="CV236" s="48"/>
      <c r="CW236" s="48"/>
      <c r="CX236" s="48"/>
      <c r="CY236" s="48"/>
      <c r="CZ236" s="48"/>
      <c r="DA236" s="48"/>
      <c r="DB236" s="48"/>
      <c r="DC236" s="48"/>
      <c r="DD236" s="48"/>
      <c r="DE236" s="48"/>
      <c r="DF236" s="48"/>
      <c r="DG236" s="48"/>
      <c r="DH236" s="48"/>
      <c r="DI236" s="48"/>
      <c r="DJ236" s="48"/>
      <c r="DK236" s="48"/>
      <c r="DL236" s="48"/>
      <c r="DM236" s="48"/>
      <c r="DN236" s="48"/>
      <c r="DO236" s="48"/>
      <c r="DP236" s="48"/>
      <c r="DQ236" s="48"/>
      <c r="DR236" s="48"/>
      <c r="DS236" s="48"/>
      <c r="DT236" s="48"/>
      <c r="DU236" s="48"/>
      <c r="DV236" s="48"/>
      <c r="DW236" s="48"/>
      <c r="DX236" s="48"/>
      <c r="DY236" s="48"/>
      <c r="DZ236" s="48"/>
      <c r="EA236" s="48"/>
      <c r="EB236" s="48"/>
      <c r="EC236" s="48"/>
      <c r="ED236" s="48"/>
      <c r="EE236" s="48"/>
      <c r="EF236" s="48"/>
      <c r="EG236" s="48"/>
      <c r="EH236" s="48"/>
      <c r="EI236" s="48"/>
      <c r="EJ236" s="48"/>
      <c r="EK236" s="48"/>
      <c r="EL236" s="48"/>
      <c r="EM236" s="48"/>
      <c r="EN236" s="48"/>
      <c r="EO236" s="48"/>
      <c r="EP236" s="48"/>
      <c r="EQ236" s="48"/>
      <c r="ER236" s="48"/>
      <c r="ES236" s="48"/>
      <c r="ET236" s="48"/>
      <c r="EU236" s="48"/>
      <c r="EV236" s="48"/>
      <c r="EW236" s="48"/>
      <c r="EX236" s="48"/>
      <c r="EY236" s="48"/>
      <c r="EZ236" s="48"/>
      <c r="FA236" s="48"/>
      <c r="FB236" s="48"/>
      <c r="FC236" s="48"/>
      <c r="FD236" s="48"/>
      <c r="FE236" s="48"/>
      <c r="FF236" s="48"/>
      <c r="FG236" s="48"/>
      <c r="FH236" s="48"/>
      <c r="FI236" s="48"/>
      <c r="FJ236" s="48"/>
      <c r="FK236" s="48"/>
      <c r="FL236" s="48"/>
      <c r="FM236" s="48"/>
      <c r="FN236" s="48"/>
      <c r="FO236" s="48"/>
      <c r="FP236" s="48"/>
      <c r="FQ236" s="48"/>
      <c r="FR236" s="48"/>
      <c r="FS236" s="48"/>
      <c r="FT236" s="48"/>
      <c r="FU236" s="48"/>
      <c r="FV236" s="48"/>
      <c r="FW236" s="48"/>
      <c r="FX236" s="48"/>
      <c r="FY236" s="48"/>
      <c r="FZ236" s="48"/>
      <c r="GA236" s="48"/>
      <c r="GB236" s="48"/>
      <c r="GC236" s="48"/>
      <c r="GD236" s="48"/>
      <c r="GE236" s="48"/>
      <c r="GF236" s="48"/>
      <c r="GG236" s="48"/>
      <c r="GH236" s="48"/>
      <c r="GI236" s="48"/>
      <c r="GJ236" s="48"/>
      <c r="GK236" s="48"/>
      <c r="GL236" s="48"/>
      <c r="GM236" s="48"/>
      <c r="GN236" s="48"/>
      <c r="GO236" s="48"/>
      <c r="GP236" s="48"/>
      <c r="GQ236" s="48"/>
      <c r="GR236" s="48"/>
      <c r="GS236" s="48"/>
      <c r="GT236" s="48"/>
      <c r="GU236" s="48"/>
      <c r="GV236" s="48"/>
      <c r="GW236" s="48"/>
      <c r="GX236" s="48"/>
      <c r="GY236" s="48"/>
      <c r="GZ236" s="48"/>
      <c r="HA236" s="48"/>
      <c r="HB236" s="48"/>
      <c r="HC236" s="48"/>
      <c r="HD236" s="48"/>
      <c r="HE236" s="48"/>
      <c r="HF236" s="48"/>
      <c r="HG236" s="48"/>
      <c r="HH236" s="48"/>
      <c r="HI236" s="48"/>
    </row>
    <row r="237" spans="1:217" s="219" customFormat="1" ht="36" hidden="1" outlineLevel="2">
      <c r="A237" s="203">
        <v>117</v>
      </c>
      <c r="B237" s="62" t="s">
        <v>402</v>
      </c>
      <c r="C237" s="58" t="s">
        <v>378</v>
      </c>
      <c r="D237" s="74" t="s">
        <v>126</v>
      </c>
      <c r="E237" s="227">
        <v>100</v>
      </c>
      <c r="F237" s="227">
        <v>100</v>
      </c>
      <c r="G237" s="227">
        <v>100</v>
      </c>
      <c r="H237" s="223">
        <f t="shared" si="10"/>
        <v>300</v>
      </c>
      <c r="I237" s="223" t="e">
        <f>'4、综合单价分析表'!#REF!</f>
        <v>#REF!</v>
      </c>
      <c r="J237" s="223" t="e">
        <f t="shared" si="12"/>
        <v>#REF!</v>
      </c>
      <c r="K237" s="157"/>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c r="AZ237" s="48"/>
      <c r="BA237" s="48"/>
      <c r="BB237" s="48"/>
      <c r="BC237" s="48"/>
      <c r="BD237" s="48"/>
      <c r="BE237" s="48"/>
      <c r="BF237" s="48"/>
      <c r="BG237" s="48"/>
      <c r="BH237" s="48"/>
      <c r="BI237" s="48"/>
      <c r="BJ237" s="48"/>
      <c r="BK237" s="48"/>
      <c r="BL237" s="48"/>
      <c r="BM237" s="48"/>
      <c r="BN237" s="48"/>
      <c r="BO237" s="48"/>
      <c r="BP237" s="48"/>
      <c r="BQ237" s="48"/>
      <c r="BR237" s="48"/>
      <c r="BS237" s="48"/>
      <c r="BT237" s="48"/>
      <c r="BU237" s="48"/>
      <c r="BV237" s="48"/>
      <c r="BW237" s="48"/>
      <c r="BX237" s="48"/>
      <c r="BY237" s="48"/>
      <c r="BZ237" s="48"/>
      <c r="CA237" s="48"/>
      <c r="CB237" s="48"/>
      <c r="CC237" s="48"/>
      <c r="CD237" s="48"/>
      <c r="CE237" s="48"/>
      <c r="CF237" s="48"/>
      <c r="CG237" s="48"/>
      <c r="CH237" s="48"/>
      <c r="CI237" s="48"/>
      <c r="CJ237" s="48"/>
      <c r="CK237" s="48"/>
      <c r="CL237" s="48"/>
      <c r="CM237" s="48"/>
      <c r="CN237" s="48"/>
      <c r="CO237" s="48"/>
      <c r="CP237" s="48"/>
      <c r="CQ237" s="48"/>
      <c r="CR237" s="48"/>
      <c r="CS237" s="48"/>
      <c r="CT237" s="48"/>
      <c r="CU237" s="48"/>
      <c r="CV237" s="48"/>
      <c r="CW237" s="48"/>
      <c r="CX237" s="48"/>
      <c r="CY237" s="48"/>
      <c r="CZ237" s="48"/>
      <c r="DA237" s="48"/>
      <c r="DB237" s="48"/>
      <c r="DC237" s="48"/>
      <c r="DD237" s="48"/>
      <c r="DE237" s="48"/>
      <c r="DF237" s="48"/>
      <c r="DG237" s="48"/>
      <c r="DH237" s="48"/>
      <c r="DI237" s="48"/>
      <c r="DJ237" s="48"/>
      <c r="DK237" s="48"/>
      <c r="DL237" s="48"/>
      <c r="DM237" s="48"/>
      <c r="DN237" s="48"/>
      <c r="DO237" s="48"/>
      <c r="DP237" s="48"/>
      <c r="DQ237" s="48"/>
      <c r="DR237" s="48"/>
      <c r="DS237" s="48"/>
      <c r="DT237" s="48"/>
      <c r="DU237" s="48"/>
      <c r="DV237" s="48"/>
      <c r="DW237" s="48"/>
      <c r="DX237" s="48"/>
      <c r="DY237" s="48"/>
      <c r="DZ237" s="48"/>
      <c r="EA237" s="48"/>
      <c r="EB237" s="48"/>
      <c r="EC237" s="48"/>
      <c r="ED237" s="48"/>
      <c r="EE237" s="48"/>
      <c r="EF237" s="48"/>
      <c r="EG237" s="48"/>
      <c r="EH237" s="48"/>
      <c r="EI237" s="48"/>
      <c r="EJ237" s="48"/>
      <c r="EK237" s="48"/>
      <c r="EL237" s="48"/>
      <c r="EM237" s="48"/>
      <c r="EN237" s="48"/>
      <c r="EO237" s="48"/>
      <c r="EP237" s="48"/>
      <c r="EQ237" s="48"/>
      <c r="ER237" s="48"/>
      <c r="ES237" s="48"/>
      <c r="ET237" s="48"/>
      <c r="EU237" s="48"/>
      <c r="EV237" s="48"/>
      <c r="EW237" s="48"/>
      <c r="EX237" s="48"/>
      <c r="EY237" s="48"/>
      <c r="EZ237" s="48"/>
      <c r="FA237" s="48"/>
      <c r="FB237" s="48"/>
      <c r="FC237" s="48"/>
      <c r="FD237" s="48"/>
      <c r="FE237" s="48"/>
      <c r="FF237" s="48"/>
      <c r="FG237" s="48"/>
      <c r="FH237" s="48"/>
      <c r="FI237" s="48"/>
      <c r="FJ237" s="48"/>
      <c r="FK237" s="48"/>
      <c r="FL237" s="48"/>
      <c r="FM237" s="48"/>
      <c r="FN237" s="48"/>
      <c r="FO237" s="48"/>
      <c r="FP237" s="48"/>
      <c r="FQ237" s="48"/>
      <c r="FR237" s="48"/>
      <c r="FS237" s="48"/>
      <c r="FT237" s="48"/>
      <c r="FU237" s="48"/>
      <c r="FV237" s="48"/>
      <c r="FW237" s="48"/>
      <c r="FX237" s="48"/>
      <c r="FY237" s="48"/>
      <c r="FZ237" s="48"/>
      <c r="GA237" s="48"/>
      <c r="GB237" s="48"/>
      <c r="GC237" s="48"/>
      <c r="GD237" s="48"/>
      <c r="GE237" s="48"/>
      <c r="GF237" s="48"/>
      <c r="GG237" s="48"/>
      <c r="GH237" s="48"/>
      <c r="GI237" s="48"/>
      <c r="GJ237" s="48"/>
      <c r="GK237" s="48"/>
      <c r="GL237" s="48"/>
      <c r="GM237" s="48"/>
      <c r="GN237" s="48"/>
      <c r="GO237" s="48"/>
      <c r="GP237" s="48"/>
      <c r="GQ237" s="48"/>
      <c r="GR237" s="48"/>
      <c r="GS237" s="48"/>
      <c r="GT237" s="48"/>
      <c r="GU237" s="48"/>
      <c r="GV237" s="48"/>
      <c r="GW237" s="48"/>
      <c r="GX237" s="48"/>
      <c r="GY237" s="48"/>
      <c r="GZ237" s="48"/>
      <c r="HA237" s="48"/>
      <c r="HB237" s="48"/>
      <c r="HC237" s="48"/>
      <c r="HD237" s="48"/>
      <c r="HE237" s="48"/>
      <c r="HF237" s="48"/>
      <c r="HG237" s="48"/>
      <c r="HH237" s="48"/>
      <c r="HI237" s="48"/>
    </row>
    <row r="238" spans="1:217" s="219" customFormat="1" ht="36" hidden="1" outlineLevel="2">
      <c r="A238" s="203">
        <v>118</v>
      </c>
      <c r="B238" s="62" t="s">
        <v>403</v>
      </c>
      <c r="C238" s="58" t="s">
        <v>378</v>
      </c>
      <c r="D238" s="74" t="s">
        <v>126</v>
      </c>
      <c r="E238" s="227">
        <v>100</v>
      </c>
      <c r="F238" s="227">
        <v>100</v>
      </c>
      <c r="G238" s="227">
        <v>100</v>
      </c>
      <c r="H238" s="223">
        <f t="shared" si="10"/>
        <v>300</v>
      </c>
      <c r="I238" s="223" t="e">
        <f>'4、综合单价分析表'!#REF!</f>
        <v>#REF!</v>
      </c>
      <c r="J238" s="223" t="e">
        <f t="shared" si="12"/>
        <v>#REF!</v>
      </c>
      <c r="K238" s="157"/>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48"/>
      <c r="AU238" s="48"/>
      <c r="AV238" s="48"/>
      <c r="AW238" s="48"/>
      <c r="AX238" s="48"/>
      <c r="AY238" s="48"/>
      <c r="AZ238" s="48"/>
      <c r="BA238" s="48"/>
      <c r="BB238" s="48"/>
      <c r="BC238" s="48"/>
      <c r="BD238" s="48"/>
      <c r="BE238" s="48"/>
      <c r="BF238" s="48"/>
      <c r="BG238" s="48"/>
      <c r="BH238" s="48"/>
      <c r="BI238" s="48"/>
      <c r="BJ238" s="48"/>
      <c r="BK238" s="48"/>
      <c r="BL238" s="48"/>
      <c r="BM238" s="48"/>
      <c r="BN238" s="48"/>
      <c r="BO238" s="48"/>
      <c r="BP238" s="48"/>
      <c r="BQ238" s="48"/>
      <c r="BR238" s="48"/>
      <c r="BS238" s="48"/>
      <c r="BT238" s="48"/>
      <c r="BU238" s="48"/>
      <c r="BV238" s="48"/>
      <c r="BW238" s="48"/>
      <c r="BX238" s="48"/>
      <c r="BY238" s="48"/>
      <c r="BZ238" s="48"/>
      <c r="CA238" s="48"/>
      <c r="CB238" s="48"/>
      <c r="CC238" s="48"/>
      <c r="CD238" s="48"/>
      <c r="CE238" s="48"/>
      <c r="CF238" s="48"/>
      <c r="CG238" s="48"/>
      <c r="CH238" s="48"/>
      <c r="CI238" s="48"/>
      <c r="CJ238" s="48"/>
      <c r="CK238" s="48"/>
      <c r="CL238" s="48"/>
      <c r="CM238" s="48"/>
      <c r="CN238" s="48"/>
      <c r="CO238" s="48"/>
      <c r="CP238" s="48"/>
      <c r="CQ238" s="48"/>
      <c r="CR238" s="48"/>
      <c r="CS238" s="48"/>
      <c r="CT238" s="48"/>
      <c r="CU238" s="48"/>
      <c r="CV238" s="48"/>
      <c r="CW238" s="48"/>
      <c r="CX238" s="48"/>
      <c r="CY238" s="48"/>
      <c r="CZ238" s="48"/>
      <c r="DA238" s="48"/>
      <c r="DB238" s="48"/>
      <c r="DC238" s="48"/>
      <c r="DD238" s="48"/>
      <c r="DE238" s="48"/>
      <c r="DF238" s="48"/>
      <c r="DG238" s="48"/>
      <c r="DH238" s="48"/>
      <c r="DI238" s="48"/>
      <c r="DJ238" s="48"/>
      <c r="DK238" s="48"/>
      <c r="DL238" s="48"/>
      <c r="DM238" s="48"/>
      <c r="DN238" s="48"/>
      <c r="DO238" s="48"/>
      <c r="DP238" s="48"/>
      <c r="DQ238" s="48"/>
      <c r="DR238" s="48"/>
      <c r="DS238" s="48"/>
      <c r="DT238" s="48"/>
      <c r="DU238" s="48"/>
      <c r="DV238" s="48"/>
      <c r="DW238" s="48"/>
      <c r="DX238" s="48"/>
      <c r="DY238" s="48"/>
      <c r="DZ238" s="48"/>
      <c r="EA238" s="48"/>
      <c r="EB238" s="48"/>
      <c r="EC238" s="48"/>
      <c r="ED238" s="48"/>
      <c r="EE238" s="48"/>
      <c r="EF238" s="48"/>
      <c r="EG238" s="48"/>
      <c r="EH238" s="48"/>
      <c r="EI238" s="48"/>
      <c r="EJ238" s="48"/>
      <c r="EK238" s="48"/>
      <c r="EL238" s="48"/>
      <c r="EM238" s="48"/>
      <c r="EN238" s="48"/>
      <c r="EO238" s="48"/>
      <c r="EP238" s="48"/>
      <c r="EQ238" s="48"/>
      <c r="ER238" s="48"/>
      <c r="ES238" s="48"/>
      <c r="ET238" s="48"/>
      <c r="EU238" s="48"/>
      <c r="EV238" s="48"/>
      <c r="EW238" s="48"/>
      <c r="EX238" s="48"/>
      <c r="EY238" s="48"/>
      <c r="EZ238" s="48"/>
      <c r="FA238" s="48"/>
      <c r="FB238" s="48"/>
      <c r="FC238" s="48"/>
      <c r="FD238" s="48"/>
      <c r="FE238" s="48"/>
      <c r="FF238" s="48"/>
      <c r="FG238" s="48"/>
      <c r="FH238" s="48"/>
      <c r="FI238" s="48"/>
      <c r="FJ238" s="48"/>
      <c r="FK238" s="48"/>
      <c r="FL238" s="48"/>
      <c r="FM238" s="48"/>
      <c r="FN238" s="48"/>
      <c r="FO238" s="48"/>
      <c r="FP238" s="48"/>
      <c r="FQ238" s="48"/>
      <c r="FR238" s="48"/>
      <c r="FS238" s="48"/>
      <c r="FT238" s="48"/>
      <c r="FU238" s="48"/>
      <c r="FV238" s="48"/>
      <c r="FW238" s="48"/>
      <c r="FX238" s="48"/>
      <c r="FY238" s="48"/>
      <c r="FZ238" s="48"/>
      <c r="GA238" s="48"/>
      <c r="GB238" s="48"/>
      <c r="GC238" s="48"/>
      <c r="GD238" s="48"/>
      <c r="GE238" s="48"/>
      <c r="GF238" s="48"/>
      <c r="GG238" s="48"/>
      <c r="GH238" s="48"/>
      <c r="GI238" s="48"/>
      <c r="GJ238" s="48"/>
      <c r="GK238" s="48"/>
      <c r="GL238" s="48"/>
      <c r="GM238" s="48"/>
      <c r="GN238" s="48"/>
      <c r="GO238" s="48"/>
      <c r="GP238" s="48"/>
      <c r="GQ238" s="48"/>
      <c r="GR238" s="48"/>
      <c r="GS238" s="48"/>
      <c r="GT238" s="48"/>
      <c r="GU238" s="48"/>
      <c r="GV238" s="48"/>
      <c r="GW238" s="48"/>
      <c r="GX238" s="48"/>
      <c r="GY238" s="48"/>
      <c r="GZ238" s="48"/>
      <c r="HA238" s="48"/>
      <c r="HB238" s="48"/>
      <c r="HC238" s="48"/>
      <c r="HD238" s="48"/>
      <c r="HE238" s="48"/>
      <c r="HF238" s="48"/>
      <c r="HG238" s="48"/>
      <c r="HH238" s="48"/>
      <c r="HI238" s="48"/>
    </row>
    <row r="239" spans="1:217" s="219" customFormat="1" ht="36" hidden="1" outlineLevel="2">
      <c r="A239" s="203">
        <v>119</v>
      </c>
      <c r="B239" s="62" t="s">
        <v>404</v>
      </c>
      <c r="C239" s="58" t="s">
        <v>378</v>
      </c>
      <c r="D239" s="74" t="s">
        <v>126</v>
      </c>
      <c r="E239" s="227">
        <v>100</v>
      </c>
      <c r="F239" s="227">
        <v>100</v>
      </c>
      <c r="G239" s="227">
        <v>100</v>
      </c>
      <c r="H239" s="223">
        <f t="shared" si="10"/>
        <v>300</v>
      </c>
      <c r="I239" s="223" t="e">
        <f>'4、综合单价分析表'!#REF!</f>
        <v>#REF!</v>
      </c>
      <c r="J239" s="223" t="e">
        <f t="shared" si="12"/>
        <v>#REF!</v>
      </c>
      <c r="K239" s="157"/>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48"/>
      <c r="AU239" s="48"/>
      <c r="AV239" s="48"/>
      <c r="AW239" s="48"/>
      <c r="AX239" s="48"/>
      <c r="AY239" s="48"/>
      <c r="AZ239" s="48"/>
      <c r="BA239" s="48"/>
      <c r="BB239" s="48"/>
      <c r="BC239" s="48"/>
      <c r="BD239" s="48"/>
      <c r="BE239" s="48"/>
      <c r="BF239" s="48"/>
      <c r="BG239" s="48"/>
      <c r="BH239" s="48"/>
      <c r="BI239" s="48"/>
      <c r="BJ239" s="48"/>
      <c r="BK239" s="48"/>
      <c r="BL239" s="48"/>
      <c r="BM239" s="48"/>
      <c r="BN239" s="48"/>
      <c r="BO239" s="48"/>
      <c r="BP239" s="48"/>
      <c r="BQ239" s="48"/>
      <c r="BR239" s="48"/>
      <c r="BS239" s="48"/>
      <c r="BT239" s="48"/>
      <c r="BU239" s="48"/>
      <c r="BV239" s="48"/>
      <c r="BW239" s="48"/>
      <c r="BX239" s="48"/>
      <c r="BY239" s="48"/>
      <c r="BZ239" s="48"/>
      <c r="CA239" s="48"/>
      <c r="CB239" s="48"/>
      <c r="CC239" s="48"/>
      <c r="CD239" s="48"/>
      <c r="CE239" s="48"/>
      <c r="CF239" s="48"/>
      <c r="CG239" s="48"/>
      <c r="CH239" s="48"/>
      <c r="CI239" s="48"/>
      <c r="CJ239" s="48"/>
      <c r="CK239" s="48"/>
      <c r="CL239" s="48"/>
      <c r="CM239" s="48"/>
      <c r="CN239" s="48"/>
      <c r="CO239" s="48"/>
      <c r="CP239" s="48"/>
      <c r="CQ239" s="48"/>
      <c r="CR239" s="48"/>
      <c r="CS239" s="48"/>
      <c r="CT239" s="48"/>
      <c r="CU239" s="48"/>
      <c r="CV239" s="48"/>
      <c r="CW239" s="48"/>
      <c r="CX239" s="48"/>
      <c r="CY239" s="48"/>
      <c r="CZ239" s="48"/>
      <c r="DA239" s="48"/>
      <c r="DB239" s="48"/>
      <c r="DC239" s="48"/>
      <c r="DD239" s="48"/>
      <c r="DE239" s="48"/>
      <c r="DF239" s="48"/>
      <c r="DG239" s="48"/>
      <c r="DH239" s="48"/>
      <c r="DI239" s="48"/>
      <c r="DJ239" s="48"/>
      <c r="DK239" s="48"/>
      <c r="DL239" s="48"/>
      <c r="DM239" s="48"/>
      <c r="DN239" s="48"/>
      <c r="DO239" s="48"/>
      <c r="DP239" s="48"/>
      <c r="DQ239" s="48"/>
      <c r="DR239" s="48"/>
      <c r="DS239" s="48"/>
      <c r="DT239" s="48"/>
      <c r="DU239" s="48"/>
      <c r="DV239" s="48"/>
      <c r="DW239" s="48"/>
      <c r="DX239" s="48"/>
      <c r="DY239" s="48"/>
      <c r="DZ239" s="48"/>
      <c r="EA239" s="48"/>
      <c r="EB239" s="48"/>
      <c r="EC239" s="48"/>
      <c r="ED239" s="48"/>
      <c r="EE239" s="48"/>
      <c r="EF239" s="48"/>
      <c r="EG239" s="48"/>
      <c r="EH239" s="48"/>
      <c r="EI239" s="48"/>
      <c r="EJ239" s="48"/>
      <c r="EK239" s="48"/>
      <c r="EL239" s="48"/>
      <c r="EM239" s="48"/>
      <c r="EN239" s="48"/>
      <c r="EO239" s="48"/>
      <c r="EP239" s="48"/>
      <c r="EQ239" s="48"/>
      <c r="ER239" s="48"/>
      <c r="ES239" s="48"/>
      <c r="ET239" s="48"/>
      <c r="EU239" s="48"/>
      <c r="EV239" s="48"/>
      <c r="EW239" s="48"/>
      <c r="EX239" s="48"/>
      <c r="EY239" s="48"/>
      <c r="EZ239" s="48"/>
      <c r="FA239" s="48"/>
      <c r="FB239" s="48"/>
      <c r="FC239" s="48"/>
      <c r="FD239" s="48"/>
      <c r="FE239" s="48"/>
      <c r="FF239" s="48"/>
      <c r="FG239" s="48"/>
      <c r="FH239" s="48"/>
      <c r="FI239" s="48"/>
      <c r="FJ239" s="48"/>
      <c r="FK239" s="48"/>
      <c r="FL239" s="48"/>
      <c r="FM239" s="48"/>
      <c r="FN239" s="48"/>
      <c r="FO239" s="48"/>
      <c r="FP239" s="48"/>
      <c r="FQ239" s="48"/>
      <c r="FR239" s="48"/>
      <c r="FS239" s="48"/>
      <c r="FT239" s="48"/>
      <c r="FU239" s="48"/>
      <c r="FV239" s="48"/>
      <c r="FW239" s="48"/>
      <c r="FX239" s="48"/>
      <c r="FY239" s="48"/>
      <c r="FZ239" s="48"/>
      <c r="GA239" s="48"/>
      <c r="GB239" s="48"/>
      <c r="GC239" s="48"/>
      <c r="GD239" s="48"/>
      <c r="GE239" s="48"/>
      <c r="GF239" s="48"/>
      <c r="GG239" s="48"/>
      <c r="GH239" s="48"/>
      <c r="GI239" s="48"/>
      <c r="GJ239" s="48"/>
      <c r="GK239" s="48"/>
      <c r="GL239" s="48"/>
      <c r="GM239" s="48"/>
      <c r="GN239" s="48"/>
      <c r="GO239" s="48"/>
      <c r="GP239" s="48"/>
      <c r="GQ239" s="48"/>
      <c r="GR239" s="48"/>
      <c r="GS239" s="48"/>
      <c r="GT239" s="48"/>
      <c r="GU239" s="48"/>
      <c r="GV239" s="48"/>
      <c r="GW239" s="48"/>
      <c r="GX239" s="48"/>
      <c r="GY239" s="48"/>
      <c r="GZ239" s="48"/>
      <c r="HA239" s="48"/>
      <c r="HB239" s="48"/>
      <c r="HC239" s="48"/>
      <c r="HD239" s="48"/>
      <c r="HE239" s="48"/>
      <c r="HF239" s="48"/>
      <c r="HG239" s="48"/>
      <c r="HH239" s="48"/>
      <c r="HI239" s="48"/>
    </row>
    <row r="240" spans="1:217" s="219" customFormat="1" ht="36" hidden="1" outlineLevel="2">
      <c r="A240" s="203">
        <v>120</v>
      </c>
      <c r="B240" s="62" t="s">
        <v>405</v>
      </c>
      <c r="C240" s="58" t="s">
        <v>378</v>
      </c>
      <c r="D240" s="74" t="s">
        <v>126</v>
      </c>
      <c r="E240" s="227">
        <v>100</v>
      </c>
      <c r="F240" s="227">
        <v>100</v>
      </c>
      <c r="G240" s="227">
        <v>100</v>
      </c>
      <c r="H240" s="223">
        <f t="shared" si="10"/>
        <v>300</v>
      </c>
      <c r="I240" s="223" t="e">
        <f>'4、综合单价分析表'!#REF!</f>
        <v>#REF!</v>
      </c>
      <c r="J240" s="223" t="e">
        <f t="shared" si="12"/>
        <v>#REF!</v>
      </c>
      <c r="K240" s="157"/>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c r="BA240" s="48"/>
      <c r="BB240" s="48"/>
      <c r="BC240" s="48"/>
      <c r="BD240" s="48"/>
      <c r="BE240" s="48"/>
      <c r="BF240" s="48"/>
      <c r="BG240" s="48"/>
      <c r="BH240" s="48"/>
      <c r="BI240" s="48"/>
      <c r="BJ240" s="48"/>
      <c r="BK240" s="48"/>
      <c r="BL240" s="48"/>
      <c r="BM240" s="48"/>
      <c r="BN240" s="48"/>
      <c r="BO240" s="48"/>
      <c r="BP240" s="48"/>
      <c r="BQ240" s="48"/>
      <c r="BR240" s="48"/>
      <c r="BS240" s="48"/>
      <c r="BT240" s="48"/>
      <c r="BU240" s="48"/>
      <c r="BV240" s="48"/>
      <c r="BW240" s="48"/>
      <c r="BX240" s="48"/>
      <c r="BY240" s="48"/>
      <c r="BZ240" s="48"/>
      <c r="CA240" s="48"/>
      <c r="CB240" s="48"/>
      <c r="CC240" s="48"/>
      <c r="CD240" s="48"/>
      <c r="CE240" s="48"/>
      <c r="CF240" s="48"/>
      <c r="CG240" s="48"/>
      <c r="CH240" s="48"/>
      <c r="CI240" s="48"/>
      <c r="CJ240" s="48"/>
      <c r="CK240" s="48"/>
      <c r="CL240" s="48"/>
      <c r="CM240" s="48"/>
      <c r="CN240" s="48"/>
      <c r="CO240" s="48"/>
      <c r="CP240" s="48"/>
      <c r="CQ240" s="48"/>
      <c r="CR240" s="48"/>
      <c r="CS240" s="48"/>
      <c r="CT240" s="48"/>
      <c r="CU240" s="48"/>
      <c r="CV240" s="48"/>
      <c r="CW240" s="48"/>
      <c r="CX240" s="48"/>
      <c r="CY240" s="48"/>
      <c r="CZ240" s="48"/>
      <c r="DA240" s="48"/>
      <c r="DB240" s="48"/>
      <c r="DC240" s="48"/>
      <c r="DD240" s="48"/>
      <c r="DE240" s="48"/>
      <c r="DF240" s="48"/>
      <c r="DG240" s="48"/>
      <c r="DH240" s="48"/>
      <c r="DI240" s="48"/>
      <c r="DJ240" s="48"/>
      <c r="DK240" s="48"/>
      <c r="DL240" s="48"/>
      <c r="DM240" s="48"/>
      <c r="DN240" s="48"/>
      <c r="DO240" s="48"/>
      <c r="DP240" s="48"/>
      <c r="DQ240" s="48"/>
      <c r="DR240" s="48"/>
      <c r="DS240" s="48"/>
      <c r="DT240" s="48"/>
      <c r="DU240" s="48"/>
      <c r="DV240" s="48"/>
      <c r="DW240" s="48"/>
      <c r="DX240" s="48"/>
      <c r="DY240" s="48"/>
      <c r="DZ240" s="48"/>
      <c r="EA240" s="48"/>
      <c r="EB240" s="48"/>
      <c r="EC240" s="48"/>
      <c r="ED240" s="48"/>
      <c r="EE240" s="48"/>
      <c r="EF240" s="48"/>
      <c r="EG240" s="48"/>
      <c r="EH240" s="48"/>
      <c r="EI240" s="48"/>
      <c r="EJ240" s="48"/>
      <c r="EK240" s="48"/>
      <c r="EL240" s="48"/>
      <c r="EM240" s="48"/>
      <c r="EN240" s="48"/>
      <c r="EO240" s="48"/>
      <c r="EP240" s="48"/>
      <c r="EQ240" s="48"/>
      <c r="ER240" s="48"/>
      <c r="ES240" s="48"/>
      <c r="ET240" s="48"/>
      <c r="EU240" s="48"/>
      <c r="EV240" s="48"/>
      <c r="EW240" s="48"/>
      <c r="EX240" s="48"/>
      <c r="EY240" s="48"/>
      <c r="EZ240" s="48"/>
      <c r="FA240" s="48"/>
      <c r="FB240" s="48"/>
      <c r="FC240" s="48"/>
      <c r="FD240" s="48"/>
      <c r="FE240" s="48"/>
      <c r="FF240" s="48"/>
      <c r="FG240" s="48"/>
      <c r="FH240" s="48"/>
      <c r="FI240" s="48"/>
      <c r="FJ240" s="48"/>
      <c r="FK240" s="48"/>
      <c r="FL240" s="48"/>
      <c r="FM240" s="48"/>
      <c r="FN240" s="48"/>
      <c r="FO240" s="48"/>
      <c r="FP240" s="48"/>
      <c r="FQ240" s="48"/>
      <c r="FR240" s="48"/>
      <c r="FS240" s="48"/>
      <c r="FT240" s="48"/>
      <c r="FU240" s="48"/>
      <c r="FV240" s="48"/>
      <c r="FW240" s="48"/>
      <c r="FX240" s="48"/>
      <c r="FY240" s="48"/>
      <c r="FZ240" s="48"/>
      <c r="GA240" s="48"/>
      <c r="GB240" s="48"/>
      <c r="GC240" s="48"/>
      <c r="GD240" s="48"/>
      <c r="GE240" s="48"/>
      <c r="GF240" s="48"/>
      <c r="GG240" s="48"/>
      <c r="GH240" s="48"/>
      <c r="GI240" s="48"/>
      <c r="GJ240" s="48"/>
      <c r="GK240" s="48"/>
      <c r="GL240" s="48"/>
      <c r="GM240" s="48"/>
      <c r="GN240" s="48"/>
      <c r="GO240" s="48"/>
      <c r="GP240" s="48"/>
      <c r="GQ240" s="48"/>
      <c r="GR240" s="48"/>
      <c r="GS240" s="48"/>
      <c r="GT240" s="48"/>
      <c r="GU240" s="48"/>
      <c r="GV240" s="48"/>
      <c r="GW240" s="48"/>
      <c r="GX240" s="48"/>
      <c r="GY240" s="48"/>
      <c r="GZ240" s="48"/>
      <c r="HA240" s="48"/>
      <c r="HB240" s="48"/>
      <c r="HC240" s="48"/>
      <c r="HD240" s="48"/>
      <c r="HE240" s="48"/>
      <c r="HF240" s="48"/>
      <c r="HG240" s="48"/>
      <c r="HH240" s="48"/>
      <c r="HI240" s="48"/>
    </row>
    <row r="241" spans="1:217" s="219" customFormat="1" ht="36" hidden="1" outlineLevel="2">
      <c r="A241" s="203">
        <v>121</v>
      </c>
      <c r="B241" s="62" t="s">
        <v>406</v>
      </c>
      <c r="C241" s="58" t="s">
        <v>378</v>
      </c>
      <c r="D241" s="74" t="s">
        <v>126</v>
      </c>
      <c r="E241" s="227">
        <v>100</v>
      </c>
      <c r="F241" s="227">
        <v>100</v>
      </c>
      <c r="G241" s="227">
        <v>100</v>
      </c>
      <c r="H241" s="223">
        <f t="shared" ref="H241:H303" si="13">E241+F241+G241</f>
        <v>300</v>
      </c>
      <c r="I241" s="223" t="e">
        <f>'4、综合单价分析表'!#REF!</f>
        <v>#REF!</v>
      </c>
      <c r="J241" s="223" t="e">
        <f t="shared" si="12"/>
        <v>#REF!</v>
      </c>
      <c r="K241" s="157"/>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c r="AZ241" s="48"/>
      <c r="BA241" s="48"/>
      <c r="BB241" s="48"/>
      <c r="BC241" s="48"/>
      <c r="BD241" s="48"/>
      <c r="BE241" s="48"/>
      <c r="BF241" s="48"/>
      <c r="BG241" s="48"/>
      <c r="BH241" s="48"/>
      <c r="BI241" s="48"/>
      <c r="BJ241" s="48"/>
      <c r="BK241" s="48"/>
      <c r="BL241" s="48"/>
      <c r="BM241" s="48"/>
      <c r="BN241" s="48"/>
      <c r="BO241" s="48"/>
      <c r="BP241" s="48"/>
      <c r="BQ241" s="48"/>
      <c r="BR241" s="48"/>
      <c r="BS241" s="48"/>
      <c r="BT241" s="48"/>
      <c r="BU241" s="48"/>
      <c r="BV241" s="48"/>
      <c r="BW241" s="48"/>
      <c r="BX241" s="48"/>
      <c r="BY241" s="48"/>
      <c r="BZ241" s="48"/>
      <c r="CA241" s="48"/>
      <c r="CB241" s="48"/>
      <c r="CC241" s="48"/>
      <c r="CD241" s="48"/>
      <c r="CE241" s="48"/>
      <c r="CF241" s="48"/>
      <c r="CG241" s="48"/>
      <c r="CH241" s="48"/>
      <c r="CI241" s="48"/>
      <c r="CJ241" s="48"/>
      <c r="CK241" s="48"/>
      <c r="CL241" s="48"/>
      <c r="CM241" s="48"/>
      <c r="CN241" s="48"/>
      <c r="CO241" s="48"/>
      <c r="CP241" s="48"/>
      <c r="CQ241" s="48"/>
      <c r="CR241" s="48"/>
      <c r="CS241" s="48"/>
      <c r="CT241" s="48"/>
      <c r="CU241" s="48"/>
      <c r="CV241" s="48"/>
      <c r="CW241" s="48"/>
      <c r="CX241" s="48"/>
      <c r="CY241" s="48"/>
      <c r="CZ241" s="48"/>
      <c r="DA241" s="48"/>
      <c r="DB241" s="48"/>
      <c r="DC241" s="48"/>
      <c r="DD241" s="48"/>
      <c r="DE241" s="48"/>
      <c r="DF241" s="48"/>
      <c r="DG241" s="48"/>
      <c r="DH241" s="48"/>
      <c r="DI241" s="48"/>
      <c r="DJ241" s="48"/>
      <c r="DK241" s="48"/>
      <c r="DL241" s="48"/>
      <c r="DM241" s="48"/>
      <c r="DN241" s="48"/>
      <c r="DO241" s="48"/>
      <c r="DP241" s="48"/>
      <c r="DQ241" s="48"/>
      <c r="DR241" s="48"/>
      <c r="DS241" s="48"/>
      <c r="DT241" s="48"/>
      <c r="DU241" s="48"/>
      <c r="DV241" s="48"/>
      <c r="DW241" s="48"/>
      <c r="DX241" s="48"/>
      <c r="DY241" s="48"/>
      <c r="DZ241" s="48"/>
      <c r="EA241" s="48"/>
      <c r="EB241" s="48"/>
      <c r="EC241" s="48"/>
      <c r="ED241" s="48"/>
      <c r="EE241" s="48"/>
      <c r="EF241" s="48"/>
      <c r="EG241" s="48"/>
      <c r="EH241" s="48"/>
      <c r="EI241" s="48"/>
      <c r="EJ241" s="48"/>
      <c r="EK241" s="48"/>
      <c r="EL241" s="48"/>
      <c r="EM241" s="48"/>
      <c r="EN241" s="48"/>
      <c r="EO241" s="48"/>
      <c r="EP241" s="48"/>
      <c r="EQ241" s="48"/>
      <c r="ER241" s="48"/>
      <c r="ES241" s="48"/>
      <c r="ET241" s="48"/>
      <c r="EU241" s="48"/>
      <c r="EV241" s="48"/>
      <c r="EW241" s="48"/>
      <c r="EX241" s="48"/>
      <c r="EY241" s="48"/>
      <c r="EZ241" s="48"/>
      <c r="FA241" s="48"/>
      <c r="FB241" s="48"/>
      <c r="FC241" s="48"/>
      <c r="FD241" s="48"/>
      <c r="FE241" s="48"/>
      <c r="FF241" s="48"/>
      <c r="FG241" s="48"/>
      <c r="FH241" s="48"/>
      <c r="FI241" s="48"/>
      <c r="FJ241" s="48"/>
      <c r="FK241" s="48"/>
      <c r="FL241" s="48"/>
      <c r="FM241" s="48"/>
      <c r="FN241" s="48"/>
      <c r="FO241" s="48"/>
      <c r="FP241" s="48"/>
      <c r="FQ241" s="48"/>
      <c r="FR241" s="48"/>
      <c r="FS241" s="48"/>
      <c r="FT241" s="48"/>
      <c r="FU241" s="48"/>
      <c r="FV241" s="48"/>
      <c r="FW241" s="48"/>
      <c r="FX241" s="48"/>
      <c r="FY241" s="48"/>
      <c r="FZ241" s="48"/>
      <c r="GA241" s="48"/>
      <c r="GB241" s="48"/>
      <c r="GC241" s="48"/>
      <c r="GD241" s="48"/>
      <c r="GE241" s="48"/>
      <c r="GF241" s="48"/>
      <c r="GG241" s="48"/>
      <c r="GH241" s="48"/>
      <c r="GI241" s="48"/>
      <c r="GJ241" s="48"/>
      <c r="GK241" s="48"/>
      <c r="GL241" s="48"/>
      <c r="GM241" s="48"/>
      <c r="GN241" s="48"/>
      <c r="GO241" s="48"/>
      <c r="GP241" s="48"/>
      <c r="GQ241" s="48"/>
      <c r="GR241" s="48"/>
      <c r="GS241" s="48"/>
      <c r="GT241" s="48"/>
      <c r="GU241" s="48"/>
      <c r="GV241" s="48"/>
      <c r="GW241" s="48"/>
      <c r="GX241" s="48"/>
      <c r="GY241" s="48"/>
      <c r="GZ241" s="48"/>
      <c r="HA241" s="48"/>
      <c r="HB241" s="48"/>
      <c r="HC241" s="48"/>
      <c r="HD241" s="48"/>
      <c r="HE241" s="48"/>
      <c r="HF241" s="48"/>
      <c r="HG241" s="48"/>
      <c r="HH241" s="48"/>
      <c r="HI241" s="48"/>
    </row>
    <row r="242" spans="1:217" s="219" customFormat="1" ht="36" hidden="1" outlineLevel="2">
      <c r="A242" s="203">
        <v>122</v>
      </c>
      <c r="B242" s="62" t="s">
        <v>407</v>
      </c>
      <c r="C242" s="58" t="s">
        <v>408</v>
      </c>
      <c r="D242" s="74" t="s">
        <v>126</v>
      </c>
      <c r="E242" s="227">
        <f>28240+561</f>
        <v>28801</v>
      </c>
      <c r="F242" s="227">
        <v>30000</v>
      </c>
      <c r="G242" s="227"/>
      <c r="H242" s="223">
        <f t="shared" si="13"/>
        <v>58801</v>
      </c>
      <c r="I242" s="223" t="e">
        <f>'4、综合单价分析表'!#REF!</f>
        <v>#REF!</v>
      </c>
      <c r="J242" s="223" t="e">
        <f t="shared" si="12"/>
        <v>#REF!</v>
      </c>
      <c r="K242" s="157"/>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c r="AU242" s="48"/>
      <c r="AV242" s="48"/>
      <c r="AW242" s="48"/>
      <c r="AX242" s="48"/>
      <c r="AY242" s="48"/>
      <c r="AZ242" s="48"/>
      <c r="BA242" s="48"/>
      <c r="BB242" s="48"/>
      <c r="BC242" s="48"/>
      <c r="BD242" s="48"/>
      <c r="BE242" s="48"/>
      <c r="BF242" s="48"/>
      <c r="BG242" s="48"/>
      <c r="BH242" s="48"/>
      <c r="BI242" s="48"/>
      <c r="BJ242" s="48"/>
      <c r="BK242" s="48"/>
      <c r="BL242" s="48"/>
      <c r="BM242" s="48"/>
      <c r="BN242" s="48"/>
      <c r="BO242" s="48"/>
      <c r="BP242" s="48"/>
      <c r="BQ242" s="48"/>
      <c r="BR242" s="48"/>
      <c r="BS242" s="48"/>
      <c r="BT242" s="48"/>
      <c r="BU242" s="48"/>
      <c r="BV242" s="48"/>
      <c r="BW242" s="48"/>
      <c r="BX242" s="48"/>
      <c r="BY242" s="48"/>
      <c r="BZ242" s="48"/>
      <c r="CA242" s="48"/>
      <c r="CB242" s="48"/>
      <c r="CC242" s="48"/>
      <c r="CD242" s="48"/>
      <c r="CE242" s="48"/>
      <c r="CF242" s="48"/>
      <c r="CG242" s="48"/>
      <c r="CH242" s="48"/>
      <c r="CI242" s="48"/>
      <c r="CJ242" s="48"/>
      <c r="CK242" s="48"/>
      <c r="CL242" s="48"/>
      <c r="CM242" s="48"/>
      <c r="CN242" s="48"/>
      <c r="CO242" s="48"/>
      <c r="CP242" s="48"/>
      <c r="CQ242" s="48"/>
      <c r="CR242" s="48"/>
      <c r="CS242" s="48"/>
      <c r="CT242" s="48"/>
      <c r="CU242" s="48"/>
      <c r="CV242" s="48"/>
      <c r="CW242" s="48"/>
      <c r="CX242" s="48"/>
      <c r="CY242" s="48"/>
      <c r="CZ242" s="48"/>
      <c r="DA242" s="48"/>
      <c r="DB242" s="48"/>
      <c r="DC242" s="48"/>
      <c r="DD242" s="48"/>
      <c r="DE242" s="48"/>
      <c r="DF242" s="48"/>
      <c r="DG242" s="48"/>
      <c r="DH242" s="48"/>
      <c r="DI242" s="48"/>
      <c r="DJ242" s="48"/>
      <c r="DK242" s="48"/>
      <c r="DL242" s="48"/>
      <c r="DM242" s="48"/>
      <c r="DN242" s="48"/>
      <c r="DO242" s="48"/>
      <c r="DP242" s="48"/>
      <c r="DQ242" s="48"/>
      <c r="DR242" s="48"/>
      <c r="DS242" s="48"/>
      <c r="DT242" s="48"/>
      <c r="DU242" s="48"/>
      <c r="DV242" s="48"/>
      <c r="DW242" s="48"/>
      <c r="DX242" s="48"/>
      <c r="DY242" s="48"/>
      <c r="DZ242" s="48"/>
      <c r="EA242" s="48"/>
      <c r="EB242" s="48"/>
      <c r="EC242" s="48"/>
      <c r="ED242" s="48"/>
      <c r="EE242" s="48"/>
      <c r="EF242" s="48"/>
      <c r="EG242" s="48"/>
      <c r="EH242" s="48"/>
      <c r="EI242" s="48"/>
      <c r="EJ242" s="48"/>
      <c r="EK242" s="48"/>
      <c r="EL242" s="48"/>
      <c r="EM242" s="48"/>
      <c r="EN242" s="48"/>
      <c r="EO242" s="48"/>
      <c r="EP242" s="48"/>
      <c r="EQ242" s="48"/>
      <c r="ER242" s="48"/>
      <c r="ES242" s="48"/>
      <c r="ET242" s="48"/>
      <c r="EU242" s="48"/>
      <c r="EV242" s="48"/>
      <c r="EW242" s="48"/>
      <c r="EX242" s="48"/>
      <c r="EY242" s="48"/>
      <c r="EZ242" s="48"/>
      <c r="FA242" s="48"/>
      <c r="FB242" s="48"/>
      <c r="FC242" s="48"/>
      <c r="FD242" s="48"/>
      <c r="FE242" s="48"/>
      <c r="FF242" s="48"/>
      <c r="FG242" s="48"/>
      <c r="FH242" s="48"/>
      <c r="FI242" s="48"/>
      <c r="FJ242" s="48"/>
      <c r="FK242" s="48"/>
      <c r="FL242" s="48"/>
      <c r="FM242" s="48"/>
      <c r="FN242" s="48"/>
      <c r="FO242" s="48"/>
      <c r="FP242" s="48"/>
      <c r="FQ242" s="48"/>
      <c r="FR242" s="48"/>
      <c r="FS242" s="48"/>
      <c r="FT242" s="48"/>
      <c r="FU242" s="48"/>
      <c r="FV242" s="48"/>
      <c r="FW242" s="48"/>
      <c r="FX242" s="48"/>
      <c r="FY242" s="48"/>
      <c r="FZ242" s="48"/>
      <c r="GA242" s="48"/>
      <c r="GB242" s="48"/>
      <c r="GC242" s="48"/>
      <c r="GD242" s="48"/>
      <c r="GE242" s="48"/>
      <c r="GF242" s="48"/>
      <c r="GG242" s="48"/>
      <c r="GH242" s="48"/>
      <c r="GI242" s="48"/>
      <c r="GJ242" s="48"/>
      <c r="GK242" s="48"/>
      <c r="GL242" s="48"/>
      <c r="GM242" s="48"/>
      <c r="GN242" s="48"/>
      <c r="GO242" s="48"/>
      <c r="GP242" s="48"/>
      <c r="GQ242" s="48"/>
      <c r="GR242" s="48"/>
      <c r="GS242" s="48"/>
      <c r="GT242" s="48"/>
      <c r="GU242" s="48"/>
      <c r="GV242" s="48"/>
      <c r="GW242" s="48"/>
      <c r="GX242" s="48"/>
      <c r="GY242" s="48"/>
      <c r="GZ242" s="48"/>
      <c r="HA242" s="48"/>
      <c r="HB242" s="48"/>
      <c r="HC242" s="48"/>
      <c r="HD242" s="48"/>
      <c r="HE242" s="48"/>
      <c r="HF242" s="48"/>
      <c r="HG242" s="48"/>
      <c r="HH242" s="48"/>
      <c r="HI242" s="48"/>
    </row>
    <row r="243" spans="1:217" s="219" customFormat="1" ht="36" hidden="1" outlineLevel="2">
      <c r="A243" s="203">
        <v>123</v>
      </c>
      <c r="B243" s="62" t="s">
        <v>409</v>
      </c>
      <c r="C243" s="58" t="s">
        <v>408</v>
      </c>
      <c r="D243" s="74" t="s">
        <v>126</v>
      </c>
      <c r="E243" s="227">
        <v>500</v>
      </c>
      <c r="F243" s="227">
        <v>500</v>
      </c>
      <c r="G243" s="227">
        <v>500</v>
      </c>
      <c r="H243" s="223">
        <f t="shared" si="13"/>
        <v>1500</v>
      </c>
      <c r="I243" s="223" t="e">
        <f>'4、综合单价分析表'!#REF!</f>
        <v>#REF!</v>
      </c>
      <c r="J243" s="223" t="e">
        <f t="shared" si="12"/>
        <v>#REF!</v>
      </c>
      <c r="K243" s="157"/>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c r="AU243" s="48"/>
      <c r="AV243" s="48"/>
      <c r="AW243" s="48"/>
      <c r="AX243" s="48"/>
      <c r="AY243" s="48"/>
      <c r="AZ243" s="48"/>
      <c r="BA243" s="48"/>
      <c r="BB243" s="48"/>
      <c r="BC243" s="48"/>
      <c r="BD243" s="48"/>
      <c r="BE243" s="48"/>
      <c r="BF243" s="48"/>
      <c r="BG243" s="48"/>
      <c r="BH243" s="48"/>
      <c r="BI243" s="48"/>
      <c r="BJ243" s="48"/>
      <c r="BK243" s="48"/>
      <c r="BL243" s="48"/>
      <c r="BM243" s="48"/>
      <c r="BN243" s="48"/>
      <c r="BO243" s="48"/>
      <c r="BP243" s="48"/>
      <c r="BQ243" s="48"/>
      <c r="BR243" s="48"/>
      <c r="BS243" s="48"/>
      <c r="BT243" s="48"/>
      <c r="BU243" s="48"/>
      <c r="BV243" s="48"/>
      <c r="BW243" s="48"/>
      <c r="BX243" s="48"/>
      <c r="BY243" s="48"/>
      <c r="BZ243" s="48"/>
      <c r="CA243" s="48"/>
      <c r="CB243" s="48"/>
      <c r="CC243" s="48"/>
      <c r="CD243" s="48"/>
      <c r="CE243" s="48"/>
      <c r="CF243" s="48"/>
      <c r="CG243" s="48"/>
      <c r="CH243" s="48"/>
      <c r="CI243" s="48"/>
      <c r="CJ243" s="48"/>
      <c r="CK243" s="48"/>
      <c r="CL243" s="48"/>
      <c r="CM243" s="48"/>
      <c r="CN243" s="48"/>
      <c r="CO243" s="48"/>
      <c r="CP243" s="48"/>
      <c r="CQ243" s="48"/>
      <c r="CR243" s="48"/>
      <c r="CS243" s="48"/>
      <c r="CT243" s="48"/>
      <c r="CU243" s="48"/>
      <c r="CV243" s="48"/>
      <c r="CW243" s="48"/>
      <c r="CX243" s="48"/>
      <c r="CY243" s="48"/>
      <c r="CZ243" s="48"/>
      <c r="DA243" s="48"/>
      <c r="DB243" s="48"/>
      <c r="DC243" s="48"/>
      <c r="DD243" s="48"/>
      <c r="DE243" s="48"/>
      <c r="DF243" s="48"/>
      <c r="DG243" s="48"/>
      <c r="DH243" s="48"/>
      <c r="DI243" s="48"/>
      <c r="DJ243" s="48"/>
      <c r="DK243" s="48"/>
      <c r="DL243" s="48"/>
      <c r="DM243" s="48"/>
      <c r="DN243" s="48"/>
      <c r="DO243" s="48"/>
      <c r="DP243" s="48"/>
      <c r="DQ243" s="48"/>
      <c r="DR243" s="48"/>
      <c r="DS243" s="48"/>
      <c r="DT243" s="48"/>
      <c r="DU243" s="48"/>
      <c r="DV243" s="48"/>
      <c r="DW243" s="48"/>
      <c r="DX243" s="48"/>
      <c r="DY243" s="48"/>
      <c r="DZ243" s="48"/>
      <c r="EA243" s="48"/>
      <c r="EB243" s="48"/>
      <c r="EC243" s="48"/>
      <c r="ED243" s="48"/>
      <c r="EE243" s="48"/>
      <c r="EF243" s="48"/>
      <c r="EG243" s="48"/>
      <c r="EH243" s="48"/>
      <c r="EI243" s="48"/>
      <c r="EJ243" s="48"/>
      <c r="EK243" s="48"/>
      <c r="EL243" s="48"/>
      <c r="EM243" s="48"/>
      <c r="EN243" s="48"/>
      <c r="EO243" s="48"/>
      <c r="EP243" s="48"/>
      <c r="EQ243" s="48"/>
      <c r="ER243" s="48"/>
      <c r="ES243" s="48"/>
      <c r="ET243" s="48"/>
      <c r="EU243" s="48"/>
      <c r="EV243" s="48"/>
      <c r="EW243" s="48"/>
      <c r="EX243" s="48"/>
      <c r="EY243" s="48"/>
      <c r="EZ243" s="48"/>
      <c r="FA243" s="48"/>
      <c r="FB243" s="48"/>
      <c r="FC243" s="48"/>
      <c r="FD243" s="48"/>
      <c r="FE243" s="48"/>
      <c r="FF243" s="48"/>
      <c r="FG243" s="48"/>
      <c r="FH243" s="48"/>
      <c r="FI243" s="48"/>
      <c r="FJ243" s="48"/>
      <c r="FK243" s="48"/>
      <c r="FL243" s="48"/>
      <c r="FM243" s="48"/>
      <c r="FN243" s="48"/>
      <c r="FO243" s="48"/>
      <c r="FP243" s="48"/>
      <c r="FQ243" s="48"/>
      <c r="FR243" s="48"/>
      <c r="FS243" s="48"/>
      <c r="FT243" s="48"/>
      <c r="FU243" s="48"/>
      <c r="FV243" s="48"/>
      <c r="FW243" s="48"/>
      <c r="FX243" s="48"/>
      <c r="FY243" s="48"/>
      <c r="FZ243" s="48"/>
      <c r="GA243" s="48"/>
      <c r="GB243" s="48"/>
      <c r="GC243" s="48"/>
      <c r="GD243" s="48"/>
      <c r="GE243" s="48"/>
      <c r="GF243" s="48"/>
      <c r="GG243" s="48"/>
      <c r="GH243" s="48"/>
      <c r="GI243" s="48"/>
      <c r="GJ243" s="48"/>
      <c r="GK243" s="48"/>
      <c r="GL243" s="48"/>
      <c r="GM243" s="48"/>
      <c r="GN243" s="48"/>
      <c r="GO243" s="48"/>
      <c r="GP243" s="48"/>
      <c r="GQ243" s="48"/>
      <c r="GR243" s="48"/>
      <c r="GS243" s="48"/>
      <c r="GT243" s="48"/>
      <c r="GU243" s="48"/>
      <c r="GV243" s="48"/>
      <c r="GW243" s="48"/>
      <c r="GX243" s="48"/>
      <c r="GY243" s="48"/>
      <c r="GZ243" s="48"/>
      <c r="HA243" s="48"/>
      <c r="HB243" s="48"/>
      <c r="HC243" s="48"/>
      <c r="HD243" s="48"/>
      <c r="HE243" s="48"/>
      <c r="HF243" s="48"/>
      <c r="HG243" s="48"/>
      <c r="HH243" s="48"/>
      <c r="HI243" s="48"/>
    </row>
    <row r="244" spans="1:217" s="219" customFormat="1" ht="36" hidden="1" outlineLevel="2">
      <c r="A244" s="203">
        <v>124</v>
      </c>
      <c r="B244" s="62" t="s">
        <v>410</v>
      </c>
      <c r="C244" s="58" t="s">
        <v>408</v>
      </c>
      <c r="D244" s="74" t="s">
        <v>126</v>
      </c>
      <c r="E244" s="227">
        <v>200</v>
      </c>
      <c r="F244" s="227">
        <v>200</v>
      </c>
      <c r="G244" s="227">
        <v>200</v>
      </c>
      <c r="H244" s="223">
        <f t="shared" si="13"/>
        <v>600</v>
      </c>
      <c r="I244" s="223" t="e">
        <f>'4、综合单价分析表'!#REF!</f>
        <v>#REF!</v>
      </c>
      <c r="J244" s="223" t="e">
        <f t="shared" si="12"/>
        <v>#REF!</v>
      </c>
      <c r="K244" s="157"/>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c r="AZ244" s="48"/>
      <c r="BA244" s="48"/>
      <c r="BB244" s="48"/>
      <c r="BC244" s="48"/>
      <c r="BD244" s="48"/>
      <c r="BE244" s="48"/>
      <c r="BF244" s="48"/>
      <c r="BG244" s="48"/>
      <c r="BH244" s="48"/>
      <c r="BI244" s="48"/>
      <c r="BJ244" s="48"/>
      <c r="BK244" s="48"/>
      <c r="BL244" s="48"/>
      <c r="BM244" s="48"/>
      <c r="BN244" s="48"/>
      <c r="BO244" s="48"/>
      <c r="BP244" s="48"/>
      <c r="BQ244" s="48"/>
      <c r="BR244" s="48"/>
      <c r="BS244" s="48"/>
      <c r="BT244" s="48"/>
      <c r="BU244" s="48"/>
      <c r="BV244" s="48"/>
      <c r="BW244" s="48"/>
      <c r="BX244" s="48"/>
      <c r="BY244" s="48"/>
      <c r="BZ244" s="48"/>
      <c r="CA244" s="48"/>
      <c r="CB244" s="48"/>
      <c r="CC244" s="48"/>
      <c r="CD244" s="48"/>
      <c r="CE244" s="48"/>
      <c r="CF244" s="48"/>
      <c r="CG244" s="48"/>
      <c r="CH244" s="48"/>
      <c r="CI244" s="48"/>
      <c r="CJ244" s="48"/>
      <c r="CK244" s="48"/>
      <c r="CL244" s="48"/>
      <c r="CM244" s="48"/>
      <c r="CN244" s="48"/>
      <c r="CO244" s="48"/>
      <c r="CP244" s="48"/>
      <c r="CQ244" s="48"/>
      <c r="CR244" s="48"/>
      <c r="CS244" s="48"/>
      <c r="CT244" s="48"/>
      <c r="CU244" s="48"/>
      <c r="CV244" s="48"/>
      <c r="CW244" s="48"/>
      <c r="CX244" s="48"/>
      <c r="CY244" s="48"/>
      <c r="CZ244" s="48"/>
      <c r="DA244" s="48"/>
      <c r="DB244" s="48"/>
      <c r="DC244" s="48"/>
      <c r="DD244" s="48"/>
      <c r="DE244" s="48"/>
      <c r="DF244" s="48"/>
      <c r="DG244" s="48"/>
      <c r="DH244" s="48"/>
      <c r="DI244" s="48"/>
      <c r="DJ244" s="48"/>
      <c r="DK244" s="48"/>
      <c r="DL244" s="48"/>
      <c r="DM244" s="48"/>
      <c r="DN244" s="48"/>
      <c r="DO244" s="48"/>
      <c r="DP244" s="48"/>
      <c r="DQ244" s="48"/>
      <c r="DR244" s="48"/>
      <c r="DS244" s="48"/>
      <c r="DT244" s="48"/>
      <c r="DU244" s="48"/>
      <c r="DV244" s="48"/>
      <c r="DW244" s="48"/>
      <c r="DX244" s="48"/>
      <c r="DY244" s="48"/>
      <c r="DZ244" s="48"/>
      <c r="EA244" s="48"/>
      <c r="EB244" s="48"/>
      <c r="EC244" s="48"/>
      <c r="ED244" s="48"/>
      <c r="EE244" s="48"/>
      <c r="EF244" s="48"/>
      <c r="EG244" s="48"/>
      <c r="EH244" s="48"/>
      <c r="EI244" s="48"/>
      <c r="EJ244" s="48"/>
      <c r="EK244" s="48"/>
      <c r="EL244" s="48"/>
      <c r="EM244" s="48"/>
      <c r="EN244" s="48"/>
      <c r="EO244" s="48"/>
      <c r="EP244" s="48"/>
      <c r="EQ244" s="48"/>
      <c r="ER244" s="48"/>
      <c r="ES244" s="48"/>
      <c r="ET244" s="48"/>
      <c r="EU244" s="48"/>
      <c r="EV244" s="48"/>
      <c r="EW244" s="48"/>
      <c r="EX244" s="48"/>
      <c r="EY244" s="48"/>
      <c r="EZ244" s="48"/>
      <c r="FA244" s="48"/>
      <c r="FB244" s="48"/>
      <c r="FC244" s="48"/>
      <c r="FD244" s="48"/>
      <c r="FE244" s="48"/>
      <c r="FF244" s="48"/>
      <c r="FG244" s="48"/>
      <c r="FH244" s="48"/>
      <c r="FI244" s="48"/>
      <c r="FJ244" s="48"/>
      <c r="FK244" s="48"/>
      <c r="FL244" s="48"/>
      <c r="FM244" s="48"/>
      <c r="FN244" s="48"/>
      <c r="FO244" s="48"/>
      <c r="FP244" s="48"/>
      <c r="FQ244" s="48"/>
      <c r="FR244" s="48"/>
      <c r="FS244" s="48"/>
      <c r="FT244" s="48"/>
      <c r="FU244" s="48"/>
      <c r="FV244" s="48"/>
      <c r="FW244" s="48"/>
      <c r="FX244" s="48"/>
      <c r="FY244" s="48"/>
      <c r="FZ244" s="48"/>
      <c r="GA244" s="48"/>
      <c r="GB244" s="48"/>
      <c r="GC244" s="48"/>
      <c r="GD244" s="48"/>
      <c r="GE244" s="48"/>
      <c r="GF244" s="48"/>
      <c r="GG244" s="48"/>
      <c r="GH244" s="48"/>
      <c r="GI244" s="48"/>
      <c r="GJ244" s="48"/>
      <c r="GK244" s="48"/>
      <c r="GL244" s="48"/>
      <c r="GM244" s="48"/>
      <c r="GN244" s="48"/>
      <c r="GO244" s="48"/>
      <c r="GP244" s="48"/>
      <c r="GQ244" s="48"/>
      <c r="GR244" s="48"/>
      <c r="GS244" s="48"/>
      <c r="GT244" s="48"/>
      <c r="GU244" s="48"/>
      <c r="GV244" s="48"/>
      <c r="GW244" s="48"/>
      <c r="GX244" s="48"/>
      <c r="GY244" s="48"/>
      <c r="GZ244" s="48"/>
      <c r="HA244" s="48"/>
      <c r="HB244" s="48"/>
      <c r="HC244" s="48"/>
      <c r="HD244" s="48"/>
      <c r="HE244" s="48"/>
      <c r="HF244" s="48"/>
      <c r="HG244" s="48"/>
      <c r="HH244" s="48"/>
      <c r="HI244" s="48"/>
    </row>
    <row r="245" spans="1:217" customFormat="1" hidden="1" outlineLevel="1" collapsed="1">
      <c r="A245" s="204"/>
      <c r="B245" s="205" t="s">
        <v>411</v>
      </c>
      <c r="C245" s="206"/>
      <c r="D245" s="207"/>
      <c r="E245" s="228"/>
      <c r="F245" s="228"/>
      <c r="G245" s="228"/>
      <c r="H245" s="228"/>
      <c r="I245" s="228"/>
      <c r="J245" s="226" t="e">
        <f>SUM(J246:J254)</f>
        <v>#REF!</v>
      </c>
      <c r="K245" s="237"/>
      <c r="L245" s="219"/>
      <c r="M245" s="219"/>
      <c r="N245" s="219"/>
      <c r="O245" s="219"/>
      <c r="P245" s="219"/>
      <c r="Q245" s="219"/>
      <c r="R245" s="219"/>
      <c r="S245" s="219"/>
      <c r="T245" s="219"/>
      <c r="U245" s="219"/>
      <c r="V245" s="219"/>
      <c r="W245" s="219"/>
      <c r="X245" s="219"/>
      <c r="Y245" s="219"/>
      <c r="Z245" s="219"/>
      <c r="AA245" s="219"/>
      <c r="AB245" s="219"/>
      <c r="AC245" s="219"/>
      <c r="AD245" s="219"/>
      <c r="AE245" s="219"/>
      <c r="AF245" s="219"/>
      <c r="AG245" s="219"/>
      <c r="AH245" s="219"/>
      <c r="AI245" s="219"/>
      <c r="AJ245" s="219"/>
      <c r="AK245" s="219"/>
      <c r="AL245" s="219"/>
      <c r="AM245" s="219"/>
      <c r="AN245" s="219"/>
      <c r="AO245" s="219"/>
      <c r="AP245" s="219"/>
      <c r="AQ245" s="219"/>
      <c r="AR245" s="219"/>
      <c r="AS245" s="219"/>
      <c r="AT245" s="219"/>
      <c r="AU245" s="219"/>
      <c r="AV245" s="219"/>
      <c r="AW245" s="219"/>
      <c r="AX245" s="219"/>
      <c r="AY245" s="219"/>
      <c r="AZ245" s="219"/>
      <c r="BA245" s="219"/>
      <c r="BB245" s="219"/>
      <c r="BC245" s="219"/>
      <c r="BD245" s="219"/>
      <c r="BE245" s="219"/>
      <c r="BF245" s="219"/>
      <c r="BG245" s="219"/>
      <c r="BH245" s="219"/>
      <c r="BI245" s="219"/>
      <c r="BJ245" s="219"/>
      <c r="BK245" s="219"/>
      <c r="BL245" s="219"/>
      <c r="BM245" s="219"/>
      <c r="BN245" s="219"/>
      <c r="BO245" s="219"/>
      <c r="BP245" s="219"/>
      <c r="BQ245" s="219"/>
      <c r="BR245" s="219"/>
      <c r="BS245" s="219"/>
      <c r="BT245" s="219"/>
      <c r="BU245" s="219"/>
      <c r="BV245" s="219"/>
      <c r="BW245" s="219"/>
      <c r="BX245" s="219"/>
      <c r="BY245" s="219"/>
      <c r="BZ245" s="219"/>
      <c r="CA245" s="219"/>
      <c r="CB245" s="219"/>
      <c r="CC245" s="219"/>
      <c r="CD245" s="219"/>
      <c r="CE245" s="219"/>
      <c r="CF245" s="219"/>
      <c r="CG245" s="219"/>
      <c r="CH245" s="219"/>
      <c r="CI245" s="219"/>
      <c r="CJ245" s="219"/>
      <c r="CK245" s="219"/>
      <c r="CL245" s="219"/>
      <c r="CM245" s="219"/>
      <c r="CN245" s="219"/>
      <c r="CO245" s="219"/>
      <c r="CP245" s="219"/>
      <c r="CQ245" s="219"/>
      <c r="CR245" s="219"/>
      <c r="CS245" s="219"/>
      <c r="CT245" s="219"/>
      <c r="CU245" s="219"/>
      <c r="CV245" s="219"/>
      <c r="CW245" s="219"/>
      <c r="CX245" s="219"/>
      <c r="CY245" s="219"/>
      <c r="CZ245" s="219"/>
      <c r="DA245" s="219"/>
      <c r="DB245" s="219"/>
      <c r="DC245" s="219"/>
      <c r="DD245" s="219"/>
      <c r="DE245" s="219"/>
      <c r="DF245" s="219"/>
      <c r="DG245" s="219"/>
      <c r="DH245" s="219"/>
      <c r="DI245" s="219"/>
      <c r="DJ245" s="219"/>
      <c r="DK245" s="219"/>
      <c r="DL245" s="219"/>
      <c r="DM245" s="219"/>
      <c r="DN245" s="219"/>
      <c r="DO245" s="219"/>
      <c r="DP245" s="219"/>
      <c r="DQ245" s="219"/>
      <c r="DR245" s="219"/>
      <c r="DS245" s="219"/>
      <c r="DT245" s="219"/>
      <c r="DU245" s="219"/>
      <c r="DV245" s="219"/>
      <c r="DW245" s="219"/>
      <c r="DX245" s="219"/>
      <c r="DY245" s="219"/>
      <c r="DZ245" s="219"/>
      <c r="EA245" s="219"/>
      <c r="EB245" s="219"/>
      <c r="EC245" s="219"/>
      <c r="ED245" s="219"/>
      <c r="EE245" s="219"/>
      <c r="EF245" s="219"/>
      <c r="EG245" s="219"/>
      <c r="EH245" s="219"/>
      <c r="EI245" s="219"/>
      <c r="EJ245" s="219"/>
      <c r="EK245" s="219"/>
      <c r="EL245" s="219"/>
      <c r="EM245" s="219"/>
      <c r="EN245" s="219"/>
      <c r="EO245" s="219"/>
      <c r="EP245" s="219"/>
      <c r="EQ245" s="219"/>
      <c r="ER245" s="219"/>
      <c r="ES245" s="219"/>
      <c r="ET245" s="219"/>
      <c r="EU245" s="219"/>
      <c r="EV245" s="219"/>
      <c r="EW245" s="219"/>
      <c r="EX245" s="219"/>
      <c r="EY245" s="219"/>
      <c r="EZ245" s="219"/>
      <c r="FA245" s="219"/>
      <c r="FB245" s="219"/>
      <c r="FC245" s="219"/>
      <c r="FD245" s="219"/>
      <c r="FE245" s="219"/>
      <c r="FF245" s="219"/>
      <c r="FG245" s="219"/>
      <c r="FH245" s="219"/>
      <c r="FI245" s="219"/>
      <c r="FJ245" s="219"/>
      <c r="FK245" s="219"/>
      <c r="FL245" s="219"/>
      <c r="FM245" s="219"/>
      <c r="FN245" s="219"/>
      <c r="FO245" s="219"/>
      <c r="FP245" s="219"/>
      <c r="FQ245" s="219"/>
      <c r="FR245" s="219"/>
      <c r="FS245" s="219"/>
      <c r="FT245" s="219"/>
      <c r="FU245" s="219"/>
      <c r="FV245" s="219"/>
      <c r="FW245" s="219"/>
      <c r="FX245" s="219"/>
      <c r="FY245" s="219"/>
      <c r="FZ245" s="219"/>
      <c r="GA245" s="219"/>
      <c r="GB245" s="219"/>
      <c r="GC245" s="219"/>
      <c r="GD245" s="219"/>
      <c r="GE245" s="219"/>
      <c r="GF245" s="219"/>
      <c r="GG245" s="219"/>
      <c r="GH245" s="219"/>
      <c r="GI245" s="219"/>
      <c r="GJ245" s="219"/>
      <c r="GK245" s="219"/>
      <c r="GL245" s="219"/>
      <c r="GM245" s="219"/>
      <c r="GN245" s="219"/>
      <c r="GO245" s="219"/>
      <c r="GP245" s="219"/>
      <c r="GQ245" s="219"/>
      <c r="GR245" s="219"/>
      <c r="GS245" s="219"/>
      <c r="GT245" s="219"/>
      <c r="GU245" s="219"/>
      <c r="GV245" s="219"/>
      <c r="GW245" s="219"/>
      <c r="GX245" s="219"/>
      <c r="GY245" s="219"/>
      <c r="GZ245" s="219"/>
      <c r="HA245" s="219"/>
      <c r="HB245" s="219"/>
      <c r="HC245" s="219"/>
      <c r="HD245" s="219"/>
      <c r="HE245" s="219"/>
      <c r="HF245" s="48"/>
      <c r="HG245" s="48"/>
      <c r="HH245" s="48"/>
      <c r="HI245" s="48"/>
    </row>
    <row r="246" spans="1:217" s="219" customFormat="1" ht="36" hidden="1" outlineLevel="2">
      <c r="A246" s="203">
        <v>1</v>
      </c>
      <c r="B246" s="62" t="s">
        <v>412</v>
      </c>
      <c r="C246" s="208" t="s">
        <v>413</v>
      </c>
      <c r="D246" s="74" t="s">
        <v>372</v>
      </c>
      <c r="E246" s="227">
        <v>17</v>
      </c>
      <c r="F246" s="227">
        <v>19</v>
      </c>
      <c r="G246" s="227"/>
      <c r="H246" s="223">
        <f t="shared" si="13"/>
        <v>36</v>
      </c>
      <c r="I246" s="223" t="e">
        <f>'4、综合单价分析表'!#REF!</f>
        <v>#REF!</v>
      </c>
      <c r="J246" s="223" t="e">
        <f t="shared" ref="J246:J254" si="14">I246*H246</f>
        <v>#REF!</v>
      </c>
      <c r="K246" s="157"/>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c r="BM246" s="48"/>
      <c r="BN246" s="48"/>
      <c r="BO246" s="48"/>
      <c r="BP246" s="48"/>
      <c r="BQ246" s="48"/>
      <c r="BR246" s="48"/>
      <c r="BS246" s="48"/>
      <c r="BT246" s="48"/>
      <c r="BU246" s="48"/>
      <c r="BV246" s="48"/>
      <c r="BW246" s="48"/>
      <c r="BX246" s="48"/>
      <c r="BY246" s="48"/>
      <c r="BZ246" s="48"/>
      <c r="CA246" s="48"/>
      <c r="CB246" s="48"/>
      <c r="CC246" s="48"/>
      <c r="CD246" s="48"/>
      <c r="CE246" s="48"/>
      <c r="CF246" s="48"/>
      <c r="CG246" s="48"/>
      <c r="CH246" s="48"/>
      <c r="CI246" s="48"/>
      <c r="CJ246" s="48"/>
      <c r="CK246" s="48"/>
      <c r="CL246" s="48"/>
      <c r="CM246" s="48"/>
      <c r="CN246" s="48"/>
      <c r="CO246" s="48"/>
      <c r="CP246" s="48"/>
      <c r="CQ246" s="48"/>
      <c r="CR246" s="48"/>
      <c r="CS246" s="48"/>
      <c r="CT246" s="48"/>
      <c r="CU246" s="48"/>
      <c r="CV246" s="48"/>
      <c r="CW246" s="48"/>
      <c r="CX246" s="48"/>
      <c r="CY246" s="48"/>
      <c r="CZ246" s="48"/>
      <c r="DA246" s="48"/>
      <c r="DB246" s="48"/>
      <c r="DC246" s="48"/>
      <c r="DD246" s="48"/>
      <c r="DE246" s="48"/>
      <c r="DF246" s="48"/>
      <c r="DG246" s="48"/>
      <c r="DH246" s="48"/>
      <c r="DI246" s="48"/>
      <c r="DJ246" s="48"/>
      <c r="DK246" s="48"/>
      <c r="DL246" s="48"/>
      <c r="DM246" s="48"/>
      <c r="DN246" s="48"/>
      <c r="DO246" s="48"/>
      <c r="DP246" s="48"/>
      <c r="DQ246" s="48"/>
      <c r="DR246" s="48"/>
      <c r="DS246" s="48"/>
      <c r="DT246" s="48"/>
      <c r="DU246" s="48"/>
      <c r="DV246" s="48"/>
      <c r="DW246" s="48"/>
      <c r="DX246" s="48"/>
      <c r="DY246" s="48"/>
      <c r="DZ246" s="48"/>
      <c r="EA246" s="48"/>
      <c r="EB246" s="48"/>
      <c r="EC246" s="48"/>
      <c r="ED246" s="48"/>
      <c r="EE246" s="48"/>
      <c r="EF246" s="48"/>
      <c r="EG246" s="48"/>
      <c r="EH246" s="48"/>
      <c r="EI246" s="48"/>
      <c r="EJ246" s="48"/>
      <c r="EK246" s="48"/>
      <c r="EL246" s="48"/>
      <c r="EM246" s="48"/>
      <c r="EN246" s="48"/>
      <c r="EO246" s="48"/>
      <c r="EP246" s="48"/>
      <c r="EQ246" s="48"/>
      <c r="ER246" s="48"/>
      <c r="ES246" s="48"/>
      <c r="ET246" s="48"/>
      <c r="EU246" s="48"/>
      <c r="EV246" s="48"/>
      <c r="EW246" s="48"/>
      <c r="EX246" s="48"/>
      <c r="EY246" s="48"/>
      <c r="EZ246" s="48"/>
      <c r="FA246" s="48"/>
      <c r="FB246" s="48"/>
      <c r="FC246" s="48"/>
      <c r="FD246" s="48"/>
      <c r="FE246" s="48"/>
      <c r="FF246" s="48"/>
      <c r="FG246" s="48"/>
      <c r="FH246" s="48"/>
      <c r="FI246" s="48"/>
      <c r="FJ246" s="48"/>
      <c r="FK246" s="48"/>
      <c r="FL246" s="48"/>
      <c r="FM246" s="48"/>
      <c r="FN246" s="48"/>
      <c r="FO246" s="48"/>
      <c r="FP246" s="48"/>
      <c r="FQ246" s="48"/>
      <c r="FR246" s="48"/>
      <c r="FS246" s="48"/>
      <c r="FT246" s="48"/>
      <c r="FU246" s="48"/>
      <c r="FV246" s="48"/>
      <c r="FW246" s="48"/>
      <c r="FX246" s="48"/>
      <c r="FY246" s="48"/>
      <c r="FZ246" s="48"/>
      <c r="GA246" s="48"/>
      <c r="GB246" s="48"/>
      <c r="GC246" s="48"/>
      <c r="GD246" s="48"/>
      <c r="GE246" s="48"/>
      <c r="GF246" s="48"/>
      <c r="GG246" s="48"/>
      <c r="GH246" s="48"/>
      <c r="GI246" s="48"/>
      <c r="GJ246" s="48"/>
      <c r="GK246" s="48"/>
      <c r="GL246" s="48"/>
      <c r="GM246" s="48"/>
      <c r="GN246" s="48"/>
      <c r="GO246" s="48"/>
      <c r="GP246" s="48"/>
      <c r="GQ246" s="48"/>
      <c r="GR246" s="48"/>
      <c r="GS246" s="48"/>
      <c r="GT246" s="48"/>
      <c r="GU246" s="48"/>
      <c r="GV246" s="48"/>
      <c r="GW246" s="48"/>
      <c r="GX246" s="48"/>
      <c r="GY246" s="48"/>
      <c r="GZ246" s="48"/>
      <c r="HA246" s="48"/>
      <c r="HB246" s="48"/>
      <c r="HC246" s="48"/>
      <c r="HD246" s="48"/>
      <c r="HE246" s="48"/>
      <c r="HF246" s="48"/>
      <c r="HG246" s="48"/>
      <c r="HH246" s="48"/>
      <c r="HI246" s="48"/>
    </row>
    <row r="247" spans="1:217" ht="36" hidden="1" outlineLevel="2">
      <c r="A247" s="203">
        <v>2</v>
      </c>
      <c r="B247" s="62" t="s">
        <v>414</v>
      </c>
      <c r="C247" s="208" t="s">
        <v>413</v>
      </c>
      <c r="D247" s="74" t="s">
        <v>126</v>
      </c>
      <c r="E247" s="227"/>
      <c r="F247" s="227"/>
      <c r="G247" s="227">
        <v>100</v>
      </c>
      <c r="H247" s="223">
        <f t="shared" si="13"/>
        <v>100</v>
      </c>
      <c r="I247" s="223" t="e">
        <f>'4、综合单价分析表'!#REF!</f>
        <v>#REF!</v>
      </c>
      <c r="J247" s="223" t="e">
        <f t="shared" si="14"/>
        <v>#REF!</v>
      </c>
      <c r="K247" s="238"/>
      <c r="L247" s="219"/>
      <c r="M247" s="219"/>
      <c r="N247" s="219"/>
      <c r="O247" s="219"/>
      <c r="P247" s="219"/>
      <c r="Q247" s="219"/>
      <c r="R247" s="219"/>
      <c r="S247" s="219"/>
      <c r="T247" s="219"/>
      <c r="U247" s="219"/>
      <c r="V247" s="219"/>
      <c r="W247" s="219"/>
      <c r="X247" s="219"/>
      <c r="Y247" s="219"/>
      <c r="Z247" s="219"/>
      <c r="AA247" s="219"/>
      <c r="AB247" s="219"/>
      <c r="AC247" s="219"/>
      <c r="AD247" s="219"/>
      <c r="AE247" s="219"/>
      <c r="AF247" s="219"/>
      <c r="AG247" s="219"/>
      <c r="AH247" s="219"/>
      <c r="AI247" s="219"/>
      <c r="AJ247" s="219"/>
      <c r="AK247" s="219"/>
      <c r="AL247" s="219"/>
      <c r="AM247" s="219"/>
      <c r="AN247" s="219"/>
      <c r="AO247" s="219"/>
      <c r="AP247" s="219"/>
      <c r="AQ247" s="219"/>
      <c r="AR247" s="219"/>
      <c r="AS247" s="219"/>
      <c r="AT247" s="219"/>
      <c r="AU247" s="219"/>
      <c r="AV247" s="219"/>
      <c r="AW247" s="219"/>
      <c r="AX247" s="219"/>
      <c r="AY247" s="219"/>
      <c r="AZ247" s="219"/>
      <c r="BA247" s="219"/>
      <c r="BB247" s="219"/>
      <c r="BC247" s="219"/>
      <c r="BD247" s="219"/>
      <c r="BE247" s="219"/>
      <c r="BF247" s="219"/>
      <c r="BG247" s="219"/>
      <c r="BH247" s="219"/>
      <c r="BI247" s="219"/>
      <c r="BJ247" s="219"/>
      <c r="BK247" s="219"/>
      <c r="BL247" s="219"/>
      <c r="BM247" s="219"/>
      <c r="BN247" s="219"/>
      <c r="BO247" s="219"/>
      <c r="BP247" s="219"/>
      <c r="BQ247" s="219"/>
      <c r="BR247" s="219"/>
      <c r="BS247" s="219"/>
      <c r="BT247" s="219"/>
      <c r="BU247" s="219"/>
      <c r="BV247" s="219"/>
      <c r="BW247" s="219"/>
      <c r="BX247" s="219"/>
      <c r="BY247" s="219"/>
      <c r="BZ247" s="219"/>
      <c r="CA247" s="219"/>
      <c r="CB247" s="219"/>
      <c r="CC247" s="219"/>
      <c r="CD247" s="219"/>
      <c r="CE247" s="219"/>
      <c r="CF247" s="219"/>
      <c r="CG247" s="219"/>
      <c r="CH247" s="219"/>
      <c r="CI247" s="219"/>
      <c r="CJ247" s="219"/>
      <c r="CK247" s="219"/>
      <c r="CL247" s="219"/>
      <c r="CM247" s="219"/>
      <c r="CN247" s="219"/>
      <c r="CO247" s="219"/>
      <c r="CP247" s="219"/>
      <c r="CQ247" s="219"/>
      <c r="CR247" s="219"/>
      <c r="CS247" s="219"/>
      <c r="CT247" s="219"/>
      <c r="CU247" s="219"/>
      <c r="CV247" s="219"/>
      <c r="CW247" s="219"/>
      <c r="CX247" s="219"/>
      <c r="CY247" s="219"/>
      <c r="CZ247" s="219"/>
      <c r="DA247" s="219"/>
      <c r="DB247" s="219"/>
      <c r="DC247" s="219"/>
      <c r="DD247" s="219"/>
      <c r="DE247" s="219"/>
      <c r="DF247" s="219"/>
      <c r="DG247" s="219"/>
      <c r="DH247" s="219"/>
      <c r="DI247" s="219"/>
      <c r="DJ247" s="219"/>
      <c r="DK247" s="219"/>
      <c r="DL247" s="219"/>
      <c r="DM247" s="219"/>
      <c r="DN247" s="219"/>
      <c r="DO247" s="219"/>
      <c r="DP247" s="219"/>
      <c r="DQ247" s="219"/>
      <c r="DR247" s="219"/>
      <c r="DS247" s="219"/>
      <c r="DT247" s="219"/>
      <c r="DU247" s="219"/>
      <c r="DV247" s="219"/>
      <c r="DW247" s="219"/>
      <c r="DX247" s="219"/>
      <c r="DY247" s="219"/>
      <c r="DZ247" s="219"/>
      <c r="EA247" s="219"/>
      <c r="EB247" s="219"/>
      <c r="EC247" s="219"/>
      <c r="ED247" s="219"/>
      <c r="EE247" s="219"/>
      <c r="EF247" s="219"/>
      <c r="EG247" s="219"/>
      <c r="EH247" s="219"/>
      <c r="EI247" s="219"/>
      <c r="EJ247" s="219"/>
      <c r="EK247" s="219"/>
      <c r="EL247" s="219"/>
      <c r="EM247" s="219"/>
      <c r="EN247" s="219"/>
      <c r="EO247" s="219"/>
      <c r="EP247" s="219"/>
      <c r="EQ247" s="219"/>
      <c r="ER247" s="219"/>
      <c r="ES247" s="219"/>
      <c r="ET247" s="219"/>
      <c r="EU247" s="219"/>
      <c r="EV247" s="219"/>
      <c r="EW247" s="219"/>
      <c r="EX247" s="219"/>
      <c r="EY247" s="219"/>
      <c r="EZ247" s="219"/>
      <c r="FA247" s="219"/>
      <c r="FB247" s="219"/>
      <c r="FC247" s="219"/>
      <c r="FD247" s="219"/>
      <c r="FE247" s="219"/>
      <c r="FF247" s="219"/>
      <c r="FG247" s="219"/>
      <c r="FH247" s="219"/>
      <c r="FI247" s="219"/>
      <c r="FJ247" s="219"/>
      <c r="FK247" s="219"/>
      <c r="FL247" s="219"/>
      <c r="FM247" s="219"/>
      <c r="FN247" s="219"/>
      <c r="FO247" s="219"/>
      <c r="FP247" s="219"/>
      <c r="FQ247" s="219"/>
      <c r="FR247" s="219"/>
      <c r="FS247" s="219"/>
      <c r="FT247" s="219"/>
      <c r="FU247" s="219"/>
      <c r="FV247" s="219"/>
      <c r="FW247" s="219"/>
      <c r="FX247" s="219"/>
      <c r="FY247" s="219"/>
      <c r="FZ247" s="219"/>
      <c r="GA247" s="219"/>
      <c r="GB247" s="219"/>
      <c r="GC247" s="219"/>
      <c r="GD247" s="219"/>
      <c r="GE247" s="219"/>
      <c r="GF247" s="219"/>
      <c r="GG247" s="219"/>
      <c r="GH247" s="219"/>
      <c r="GI247" s="219"/>
      <c r="GJ247" s="219"/>
      <c r="GK247" s="219"/>
      <c r="GL247" s="219"/>
      <c r="GM247" s="219"/>
      <c r="GN247" s="219"/>
      <c r="GO247" s="219"/>
      <c r="GP247" s="219"/>
      <c r="GQ247" s="219"/>
      <c r="GR247" s="219"/>
      <c r="GS247" s="219"/>
      <c r="GT247" s="219"/>
      <c r="GU247" s="219"/>
      <c r="GV247" s="219"/>
      <c r="GW247" s="219"/>
      <c r="GX247" s="219"/>
      <c r="GY247" s="219"/>
      <c r="GZ247" s="219"/>
      <c r="HA247" s="219"/>
      <c r="HB247" s="219"/>
      <c r="HC247" s="219"/>
      <c r="HD247" s="219"/>
      <c r="HE247" s="219"/>
    </row>
    <row r="248" spans="1:217" ht="36" hidden="1" outlineLevel="2">
      <c r="A248" s="203">
        <v>3</v>
      </c>
      <c r="B248" s="62" t="s">
        <v>415</v>
      </c>
      <c r="C248" s="208" t="s">
        <v>413</v>
      </c>
      <c r="D248" s="74" t="s">
        <v>126</v>
      </c>
      <c r="E248" s="227"/>
      <c r="F248" s="227"/>
      <c r="G248" s="227">
        <v>100</v>
      </c>
      <c r="H248" s="223">
        <f t="shared" si="13"/>
        <v>100</v>
      </c>
      <c r="I248" s="223" t="e">
        <f>'4、综合单价分析表'!#REF!</f>
        <v>#REF!</v>
      </c>
      <c r="J248" s="223" t="e">
        <f t="shared" si="14"/>
        <v>#REF!</v>
      </c>
      <c r="K248" s="238"/>
      <c r="L248" s="219"/>
      <c r="M248" s="219"/>
      <c r="N248" s="219"/>
      <c r="O248" s="219"/>
      <c r="P248" s="219"/>
      <c r="Q248" s="219"/>
      <c r="R248" s="219"/>
      <c r="S248" s="219"/>
      <c r="T248" s="219"/>
      <c r="U248" s="219"/>
      <c r="V248" s="219"/>
      <c r="W248" s="219"/>
      <c r="X248" s="219"/>
      <c r="Y248" s="219"/>
      <c r="Z248" s="219"/>
      <c r="AA248" s="219"/>
      <c r="AB248" s="219"/>
      <c r="AC248" s="219"/>
      <c r="AD248" s="219"/>
      <c r="AE248" s="219"/>
      <c r="AF248" s="219"/>
      <c r="AG248" s="219"/>
      <c r="AH248" s="219"/>
      <c r="AI248" s="219"/>
      <c r="AJ248" s="219"/>
      <c r="AK248" s="219"/>
      <c r="AL248" s="219"/>
      <c r="AM248" s="219"/>
      <c r="AN248" s="219"/>
      <c r="AO248" s="219"/>
      <c r="AP248" s="219"/>
      <c r="AQ248" s="219"/>
      <c r="AR248" s="219"/>
      <c r="AS248" s="219"/>
      <c r="AT248" s="219"/>
      <c r="AU248" s="219"/>
      <c r="AV248" s="219"/>
      <c r="AW248" s="219"/>
      <c r="AX248" s="219"/>
      <c r="AY248" s="219"/>
      <c r="AZ248" s="219"/>
      <c r="BA248" s="219"/>
      <c r="BB248" s="219"/>
      <c r="BC248" s="219"/>
      <c r="BD248" s="219"/>
      <c r="BE248" s="219"/>
      <c r="BF248" s="219"/>
      <c r="BG248" s="219"/>
      <c r="BH248" s="219"/>
      <c r="BI248" s="219"/>
      <c r="BJ248" s="219"/>
      <c r="BK248" s="219"/>
      <c r="BL248" s="219"/>
      <c r="BM248" s="219"/>
      <c r="BN248" s="219"/>
      <c r="BO248" s="219"/>
      <c r="BP248" s="219"/>
      <c r="BQ248" s="219"/>
      <c r="BR248" s="219"/>
      <c r="BS248" s="219"/>
      <c r="BT248" s="219"/>
      <c r="BU248" s="219"/>
      <c r="BV248" s="219"/>
      <c r="BW248" s="219"/>
      <c r="BX248" s="219"/>
      <c r="BY248" s="219"/>
      <c r="BZ248" s="219"/>
      <c r="CA248" s="219"/>
      <c r="CB248" s="219"/>
      <c r="CC248" s="219"/>
      <c r="CD248" s="219"/>
      <c r="CE248" s="219"/>
      <c r="CF248" s="219"/>
      <c r="CG248" s="219"/>
      <c r="CH248" s="219"/>
      <c r="CI248" s="219"/>
      <c r="CJ248" s="219"/>
      <c r="CK248" s="219"/>
      <c r="CL248" s="219"/>
      <c r="CM248" s="219"/>
      <c r="CN248" s="219"/>
      <c r="CO248" s="219"/>
      <c r="CP248" s="219"/>
      <c r="CQ248" s="219"/>
      <c r="CR248" s="219"/>
      <c r="CS248" s="219"/>
      <c r="CT248" s="219"/>
      <c r="CU248" s="219"/>
      <c r="CV248" s="219"/>
      <c r="CW248" s="219"/>
      <c r="CX248" s="219"/>
      <c r="CY248" s="219"/>
      <c r="CZ248" s="219"/>
      <c r="DA248" s="219"/>
      <c r="DB248" s="219"/>
      <c r="DC248" s="219"/>
      <c r="DD248" s="219"/>
      <c r="DE248" s="219"/>
      <c r="DF248" s="219"/>
      <c r="DG248" s="219"/>
      <c r="DH248" s="219"/>
      <c r="DI248" s="219"/>
      <c r="DJ248" s="219"/>
      <c r="DK248" s="219"/>
      <c r="DL248" s="219"/>
      <c r="DM248" s="219"/>
      <c r="DN248" s="219"/>
      <c r="DO248" s="219"/>
      <c r="DP248" s="219"/>
      <c r="DQ248" s="219"/>
      <c r="DR248" s="219"/>
      <c r="DS248" s="219"/>
      <c r="DT248" s="219"/>
      <c r="DU248" s="219"/>
      <c r="DV248" s="219"/>
      <c r="DW248" s="219"/>
      <c r="DX248" s="219"/>
      <c r="DY248" s="219"/>
      <c r="DZ248" s="219"/>
      <c r="EA248" s="219"/>
      <c r="EB248" s="219"/>
      <c r="EC248" s="219"/>
      <c r="ED248" s="219"/>
      <c r="EE248" s="219"/>
      <c r="EF248" s="219"/>
      <c r="EG248" s="219"/>
      <c r="EH248" s="219"/>
      <c r="EI248" s="219"/>
      <c r="EJ248" s="219"/>
      <c r="EK248" s="219"/>
      <c r="EL248" s="219"/>
      <c r="EM248" s="219"/>
      <c r="EN248" s="219"/>
      <c r="EO248" s="219"/>
      <c r="EP248" s="219"/>
      <c r="EQ248" s="219"/>
      <c r="ER248" s="219"/>
      <c r="ES248" s="219"/>
      <c r="ET248" s="219"/>
      <c r="EU248" s="219"/>
      <c r="EV248" s="219"/>
      <c r="EW248" s="219"/>
      <c r="EX248" s="219"/>
      <c r="EY248" s="219"/>
      <c r="EZ248" s="219"/>
      <c r="FA248" s="219"/>
      <c r="FB248" s="219"/>
      <c r="FC248" s="219"/>
      <c r="FD248" s="219"/>
      <c r="FE248" s="219"/>
      <c r="FF248" s="219"/>
      <c r="FG248" s="219"/>
      <c r="FH248" s="219"/>
      <c r="FI248" s="219"/>
      <c r="FJ248" s="219"/>
      <c r="FK248" s="219"/>
      <c r="FL248" s="219"/>
      <c r="FM248" s="219"/>
      <c r="FN248" s="219"/>
      <c r="FO248" s="219"/>
      <c r="FP248" s="219"/>
      <c r="FQ248" s="219"/>
      <c r="FR248" s="219"/>
      <c r="FS248" s="219"/>
      <c r="FT248" s="219"/>
      <c r="FU248" s="219"/>
      <c r="FV248" s="219"/>
      <c r="FW248" s="219"/>
      <c r="FX248" s="219"/>
      <c r="FY248" s="219"/>
      <c r="FZ248" s="219"/>
      <c r="GA248" s="219"/>
      <c r="GB248" s="219"/>
      <c r="GC248" s="219"/>
      <c r="GD248" s="219"/>
      <c r="GE248" s="219"/>
      <c r="GF248" s="219"/>
      <c r="GG248" s="219"/>
      <c r="GH248" s="219"/>
      <c r="GI248" s="219"/>
      <c r="GJ248" s="219"/>
      <c r="GK248" s="219"/>
      <c r="GL248" s="219"/>
      <c r="GM248" s="219"/>
      <c r="GN248" s="219"/>
      <c r="GO248" s="219"/>
      <c r="GP248" s="219"/>
      <c r="GQ248" s="219"/>
      <c r="GR248" s="219"/>
      <c r="GS248" s="219"/>
      <c r="GT248" s="219"/>
      <c r="GU248" s="219"/>
      <c r="GV248" s="219"/>
      <c r="GW248" s="219"/>
      <c r="GX248" s="219"/>
      <c r="GY248" s="219"/>
      <c r="GZ248" s="219"/>
      <c r="HA248" s="219"/>
      <c r="HB248" s="219"/>
      <c r="HC248" s="219"/>
      <c r="HD248" s="219"/>
      <c r="HE248" s="219"/>
    </row>
    <row r="249" spans="1:217" ht="36" hidden="1" outlineLevel="2">
      <c r="A249" s="203">
        <v>4</v>
      </c>
      <c r="B249" s="62" t="s">
        <v>416</v>
      </c>
      <c r="C249" s="208" t="s">
        <v>413</v>
      </c>
      <c r="D249" s="74" t="s">
        <v>126</v>
      </c>
      <c r="E249" s="227"/>
      <c r="F249" s="227"/>
      <c r="G249" s="227">
        <v>100</v>
      </c>
      <c r="H249" s="223">
        <f t="shared" si="13"/>
        <v>100</v>
      </c>
      <c r="I249" s="223" t="e">
        <f>'4、综合单价分析表'!#REF!</f>
        <v>#REF!</v>
      </c>
      <c r="J249" s="223" t="e">
        <f t="shared" si="14"/>
        <v>#REF!</v>
      </c>
      <c r="K249" s="238"/>
      <c r="L249" s="219"/>
      <c r="M249" s="219"/>
      <c r="N249" s="219"/>
      <c r="O249" s="219"/>
      <c r="P249" s="219"/>
      <c r="Q249" s="219"/>
      <c r="R249" s="219"/>
      <c r="S249" s="219"/>
      <c r="T249" s="219"/>
      <c r="U249" s="219"/>
      <c r="V249" s="219"/>
      <c r="W249" s="219"/>
      <c r="X249" s="219"/>
      <c r="Y249" s="219"/>
      <c r="Z249" s="219"/>
      <c r="AA249" s="219"/>
      <c r="AB249" s="219"/>
      <c r="AC249" s="219"/>
      <c r="AD249" s="219"/>
      <c r="AE249" s="219"/>
      <c r="AF249" s="219"/>
      <c r="AG249" s="219"/>
      <c r="AH249" s="219"/>
      <c r="AI249" s="219"/>
      <c r="AJ249" s="219"/>
      <c r="AK249" s="219"/>
      <c r="AL249" s="219"/>
      <c r="AM249" s="219"/>
      <c r="AN249" s="219"/>
      <c r="AO249" s="219"/>
      <c r="AP249" s="219"/>
      <c r="AQ249" s="219"/>
      <c r="AR249" s="219"/>
      <c r="AS249" s="219"/>
      <c r="AT249" s="219"/>
      <c r="AU249" s="219"/>
      <c r="AV249" s="219"/>
      <c r="AW249" s="219"/>
      <c r="AX249" s="219"/>
      <c r="AY249" s="219"/>
      <c r="AZ249" s="219"/>
      <c r="BA249" s="219"/>
      <c r="BB249" s="219"/>
      <c r="BC249" s="219"/>
      <c r="BD249" s="219"/>
      <c r="BE249" s="219"/>
      <c r="BF249" s="219"/>
      <c r="BG249" s="219"/>
      <c r="BH249" s="219"/>
      <c r="BI249" s="219"/>
      <c r="BJ249" s="219"/>
      <c r="BK249" s="219"/>
      <c r="BL249" s="219"/>
      <c r="BM249" s="219"/>
      <c r="BN249" s="219"/>
      <c r="BO249" s="219"/>
      <c r="BP249" s="219"/>
      <c r="BQ249" s="219"/>
      <c r="BR249" s="219"/>
      <c r="BS249" s="219"/>
      <c r="BT249" s="219"/>
      <c r="BU249" s="219"/>
      <c r="BV249" s="219"/>
      <c r="BW249" s="219"/>
      <c r="BX249" s="219"/>
      <c r="BY249" s="219"/>
      <c r="BZ249" s="219"/>
      <c r="CA249" s="219"/>
      <c r="CB249" s="219"/>
      <c r="CC249" s="219"/>
      <c r="CD249" s="219"/>
      <c r="CE249" s="219"/>
      <c r="CF249" s="219"/>
      <c r="CG249" s="219"/>
      <c r="CH249" s="219"/>
      <c r="CI249" s="219"/>
      <c r="CJ249" s="219"/>
      <c r="CK249" s="219"/>
      <c r="CL249" s="219"/>
      <c r="CM249" s="219"/>
      <c r="CN249" s="219"/>
      <c r="CO249" s="219"/>
      <c r="CP249" s="219"/>
      <c r="CQ249" s="219"/>
      <c r="CR249" s="219"/>
      <c r="CS249" s="219"/>
      <c r="CT249" s="219"/>
      <c r="CU249" s="219"/>
      <c r="CV249" s="219"/>
      <c r="CW249" s="219"/>
      <c r="CX249" s="219"/>
      <c r="CY249" s="219"/>
      <c r="CZ249" s="219"/>
      <c r="DA249" s="219"/>
      <c r="DB249" s="219"/>
      <c r="DC249" s="219"/>
      <c r="DD249" s="219"/>
      <c r="DE249" s="219"/>
      <c r="DF249" s="219"/>
      <c r="DG249" s="219"/>
      <c r="DH249" s="219"/>
      <c r="DI249" s="219"/>
      <c r="DJ249" s="219"/>
      <c r="DK249" s="219"/>
      <c r="DL249" s="219"/>
      <c r="DM249" s="219"/>
      <c r="DN249" s="219"/>
      <c r="DO249" s="219"/>
      <c r="DP249" s="219"/>
      <c r="DQ249" s="219"/>
      <c r="DR249" s="219"/>
      <c r="DS249" s="219"/>
      <c r="DT249" s="219"/>
      <c r="DU249" s="219"/>
      <c r="DV249" s="219"/>
      <c r="DW249" s="219"/>
      <c r="DX249" s="219"/>
      <c r="DY249" s="219"/>
      <c r="DZ249" s="219"/>
      <c r="EA249" s="219"/>
      <c r="EB249" s="219"/>
      <c r="EC249" s="219"/>
      <c r="ED249" s="219"/>
      <c r="EE249" s="219"/>
      <c r="EF249" s="219"/>
      <c r="EG249" s="219"/>
      <c r="EH249" s="219"/>
      <c r="EI249" s="219"/>
      <c r="EJ249" s="219"/>
      <c r="EK249" s="219"/>
      <c r="EL249" s="219"/>
      <c r="EM249" s="219"/>
      <c r="EN249" s="219"/>
      <c r="EO249" s="219"/>
      <c r="EP249" s="219"/>
      <c r="EQ249" s="219"/>
      <c r="ER249" s="219"/>
      <c r="ES249" s="219"/>
      <c r="ET249" s="219"/>
      <c r="EU249" s="219"/>
      <c r="EV249" s="219"/>
      <c r="EW249" s="219"/>
      <c r="EX249" s="219"/>
      <c r="EY249" s="219"/>
      <c r="EZ249" s="219"/>
      <c r="FA249" s="219"/>
      <c r="FB249" s="219"/>
      <c r="FC249" s="219"/>
      <c r="FD249" s="219"/>
      <c r="FE249" s="219"/>
      <c r="FF249" s="219"/>
      <c r="FG249" s="219"/>
      <c r="FH249" s="219"/>
      <c r="FI249" s="219"/>
      <c r="FJ249" s="219"/>
      <c r="FK249" s="219"/>
      <c r="FL249" s="219"/>
      <c r="FM249" s="219"/>
      <c r="FN249" s="219"/>
      <c r="FO249" s="219"/>
      <c r="FP249" s="219"/>
      <c r="FQ249" s="219"/>
      <c r="FR249" s="219"/>
      <c r="FS249" s="219"/>
      <c r="FT249" s="219"/>
      <c r="FU249" s="219"/>
      <c r="FV249" s="219"/>
      <c r="FW249" s="219"/>
      <c r="FX249" s="219"/>
      <c r="FY249" s="219"/>
      <c r="FZ249" s="219"/>
      <c r="GA249" s="219"/>
      <c r="GB249" s="219"/>
      <c r="GC249" s="219"/>
      <c r="GD249" s="219"/>
      <c r="GE249" s="219"/>
      <c r="GF249" s="219"/>
      <c r="GG249" s="219"/>
      <c r="GH249" s="219"/>
      <c r="GI249" s="219"/>
      <c r="GJ249" s="219"/>
      <c r="GK249" s="219"/>
      <c r="GL249" s="219"/>
      <c r="GM249" s="219"/>
      <c r="GN249" s="219"/>
      <c r="GO249" s="219"/>
      <c r="GP249" s="219"/>
      <c r="GQ249" s="219"/>
      <c r="GR249" s="219"/>
      <c r="GS249" s="219"/>
      <c r="GT249" s="219"/>
      <c r="GU249" s="219"/>
      <c r="GV249" s="219"/>
      <c r="GW249" s="219"/>
      <c r="GX249" s="219"/>
      <c r="GY249" s="219"/>
      <c r="GZ249" s="219"/>
      <c r="HA249" s="219"/>
      <c r="HB249" s="219"/>
      <c r="HC249" s="219"/>
      <c r="HD249" s="219"/>
      <c r="HE249" s="219"/>
    </row>
    <row r="250" spans="1:217" ht="36" hidden="1" outlineLevel="2">
      <c r="A250" s="203">
        <v>5</v>
      </c>
      <c r="B250" s="103" t="s">
        <v>417</v>
      </c>
      <c r="C250" s="208" t="s">
        <v>418</v>
      </c>
      <c r="D250" s="104" t="s">
        <v>126</v>
      </c>
      <c r="E250" s="227">
        <f>660*1.2</f>
        <v>792</v>
      </c>
      <c r="F250" s="227">
        <f>485*1.2</f>
        <v>582</v>
      </c>
      <c r="G250" s="227"/>
      <c r="H250" s="223">
        <f t="shared" si="13"/>
        <v>1374</v>
      </c>
      <c r="I250" s="223" t="e">
        <f>'4、综合单价分析表'!#REF!</f>
        <v>#REF!</v>
      </c>
      <c r="J250" s="223" t="e">
        <f t="shared" si="14"/>
        <v>#REF!</v>
      </c>
      <c r="K250" s="238"/>
      <c r="L250" s="219"/>
      <c r="M250" s="219"/>
      <c r="N250" s="219"/>
      <c r="O250" s="219"/>
      <c r="P250" s="219"/>
      <c r="Q250" s="219"/>
      <c r="R250" s="219"/>
      <c r="S250" s="219"/>
      <c r="T250" s="219"/>
      <c r="U250" s="219"/>
      <c r="V250" s="219"/>
      <c r="W250" s="219"/>
      <c r="X250" s="219"/>
      <c r="Y250" s="219"/>
      <c r="Z250" s="219"/>
      <c r="AA250" s="219"/>
      <c r="AB250" s="219"/>
      <c r="AC250" s="219"/>
      <c r="AD250" s="219"/>
      <c r="AE250" s="219"/>
      <c r="AF250" s="219"/>
      <c r="AG250" s="219"/>
      <c r="AH250" s="219"/>
      <c r="AI250" s="219"/>
      <c r="AJ250" s="219"/>
      <c r="AK250" s="219"/>
      <c r="AL250" s="219"/>
      <c r="AM250" s="219"/>
      <c r="AN250" s="219"/>
      <c r="AO250" s="219"/>
      <c r="AP250" s="219"/>
      <c r="AQ250" s="219"/>
      <c r="AR250" s="219"/>
      <c r="AS250" s="219"/>
      <c r="AT250" s="219"/>
      <c r="AU250" s="219"/>
      <c r="AV250" s="219"/>
      <c r="AW250" s="219"/>
      <c r="AX250" s="219"/>
      <c r="AY250" s="219"/>
      <c r="AZ250" s="219"/>
      <c r="BA250" s="219"/>
      <c r="BB250" s="219"/>
      <c r="BC250" s="219"/>
      <c r="BD250" s="219"/>
      <c r="BE250" s="219"/>
      <c r="BF250" s="219"/>
      <c r="BG250" s="219"/>
      <c r="BH250" s="219"/>
      <c r="BI250" s="219"/>
      <c r="BJ250" s="219"/>
      <c r="BK250" s="219"/>
      <c r="BL250" s="219"/>
      <c r="BM250" s="219"/>
      <c r="BN250" s="219"/>
      <c r="BO250" s="219"/>
      <c r="BP250" s="219"/>
      <c r="BQ250" s="219"/>
      <c r="BR250" s="219"/>
      <c r="BS250" s="219"/>
      <c r="BT250" s="219"/>
      <c r="BU250" s="219"/>
      <c r="BV250" s="219"/>
      <c r="BW250" s="219"/>
      <c r="BX250" s="219"/>
      <c r="BY250" s="219"/>
      <c r="BZ250" s="219"/>
      <c r="CA250" s="219"/>
      <c r="CB250" s="219"/>
      <c r="CC250" s="219"/>
      <c r="CD250" s="219"/>
      <c r="CE250" s="219"/>
      <c r="CF250" s="219"/>
      <c r="CG250" s="219"/>
      <c r="CH250" s="219"/>
      <c r="CI250" s="219"/>
      <c r="CJ250" s="219"/>
      <c r="CK250" s="219"/>
      <c r="CL250" s="219"/>
      <c r="CM250" s="219"/>
      <c r="CN250" s="219"/>
      <c r="CO250" s="219"/>
      <c r="CP250" s="219"/>
      <c r="CQ250" s="219"/>
      <c r="CR250" s="219"/>
      <c r="CS250" s="219"/>
      <c r="CT250" s="219"/>
      <c r="CU250" s="219"/>
      <c r="CV250" s="219"/>
      <c r="CW250" s="219"/>
      <c r="CX250" s="219"/>
      <c r="CY250" s="219"/>
      <c r="CZ250" s="219"/>
      <c r="DA250" s="219"/>
      <c r="DB250" s="219"/>
      <c r="DC250" s="219"/>
      <c r="DD250" s="219"/>
      <c r="DE250" s="219"/>
      <c r="DF250" s="219"/>
      <c r="DG250" s="219"/>
      <c r="DH250" s="219"/>
      <c r="DI250" s="219"/>
      <c r="DJ250" s="219"/>
      <c r="DK250" s="219"/>
      <c r="DL250" s="219"/>
      <c r="DM250" s="219"/>
      <c r="DN250" s="219"/>
      <c r="DO250" s="219"/>
      <c r="DP250" s="219"/>
      <c r="DQ250" s="219"/>
      <c r="DR250" s="219"/>
      <c r="DS250" s="219"/>
      <c r="DT250" s="219"/>
      <c r="DU250" s="219"/>
      <c r="DV250" s="219"/>
      <c r="DW250" s="219"/>
      <c r="DX250" s="219"/>
      <c r="DY250" s="219"/>
      <c r="DZ250" s="219"/>
      <c r="EA250" s="219"/>
      <c r="EB250" s="219"/>
      <c r="EC250" s="219"/>
      <c r="ED250" s="219"/>
      <c r="EE250" s="219"/>
      <c r="EF250" s="219"/>
      <c r="EG250" s="219"/>
      <c r="EH250" s="219"/>
      <c r="EI250" s="219"/>
      <c r="EJ250" s="219"/>
      <c r="EK250" s="219"/>
      <c r="EL250" s="219"/>
      <c r="EM250" s="219"/>
      <c r="EN250" s="219"/>
      <c r="EO250" s="219"/>
      <c r="EP250" s="219"/>
      <c r="EQ250" s="219"/>
      <c r="ER250" s="219"/>
      <c r="ES250" s="219"/>
      <c r="ET250" s="219"/>
      <c r="EU250" s="219"/>
      <c r="EV250" s="219"/>
      <c r="EW250" s="219"/>
      <c r="EX250" s="219"/>
      <c r="EY250" s="219"/>
      <c r="EZ250" s="219"/>
      <c r="FA250" s="219"/>
      <c r="FB250" s="219"/>
      <c r="FC250" s="219"/>
      <c r="FD250" s="219"/>
      <c r="FE250" s="219"/>
      <c r="FF250" s="219"/>
      <c r="FG250" s="219"/>
      <c r="FH250" s="219"/>
      <c r="FI250" s="219"/>
      <c r="FJ250" s="219"/>
      <c r="FK250" s="219"/>
      <c r="FL250" s="219"/>
      <c r="FM250" s="219"/>
      <c r="FN250" s="219"/>
      <c r="FO250" s="219"/>
      <c r="FP250" s="219"/>
      <c r="FQ250" s="219"/>
      <c r="FR250" s="219"/>
      <c r="FS250" s="219"/>
      <c r="FT250" s="219"/>
      <c r="FU250" s="219"/>
      <c r="FV250" s="219"/>
      <c r="FW250" s="219"/>
      <c r="FX250" s="219"/>
      <c r="FY250" s="219"/>
      <c r="FZ250" s="219"/>
      <c r="GA250" s="219"/>
      <c r="GB250" s="219"/>
      <c r="GC250" s="219"/>
      <c r="GD250" s="219"/>
      <c r="GE250" s="219"/>
      <c r="GF250" s="219"/>
      <c r="GG250" s="219"/>
      <c r="GH250" s="219"/>
      <c r="GI250" s="219"/>
      <c r="GJ250" s="219"/>
      <c r="GK250" s="219"/>
      <c r="GL250" s="219"/>
      <c r="GM250" s="219"/>
      <c r="GN250" s="219"/>
      <c r="GO250" s="219"/>
      <c r="GP250" s="219"/>
      <c r="GQ250" s="219"/>
      <c r="GR250" s="219"/>
      <c r="GS250" s="219"/>
      <c r="GT250" s="219"/>
      <c r="GU250" s="219"/>
      <c r="GV250" s="219"/>
      <c r="GW250" s="219"/>
      <c r="GX250" s="219"/>
      <c r="GY250" s="219"/>
      <c r="GZ250" s="219"/>
      <c r="HA250" s="219"/>
      <c r="HB250" s="219"/>
      <c r="HC250" s="219"/>
      <c r="HD250" s="219"/>
      <c r="HE250" s="219"/>
    </row>
    <row r="251" spans="1:217" ht="24" hidden="1" outlineLevel="2">
      <c r="A251" s="203">
        <v>6</v>
      </c>
      <c r="B251" s="103" t="s">
        <v>419</v>
      </c>
      <c r="C251" s="209" t="s">
        <v>420</v>
      </c>
      <c r="D251" s="104" t="s">
        <v>126</v>
      </c>
      <c r="E251" s="227">
        <v>5400</v>
      </c>
      <c r="F251" s="227">
        <v>5600</v>
      </c>
      <c r="G251" s="227"/>
      <c r="H251" s="223">
        <f t="shared" si="13"/>
        <v>11000</v>
      </c>
      <c r="I251" s="223" t="e">
        <f>'4、综合单价分析表'!#REF!</f>
        <v>#REF!</v>
      </c>
      <c r="J251" s="223" t="e">
        <f t="shared" si="14"/>
        <v>#REF!</v>
      </c>
      <c r="K251" s="238"/>
      <c r="L251" s="219"/>
      <c r="M251" s="219"/>
      <c r="N251" s="219"/>
      <c r="O251" s="219"/>
      <c r="P251" s="219"/>
      <c r="Q251" s="219"/>
      <c r="R251" s="219"/>
      <c r="S251" s="219"/>
      <c r="T251" s="219"/>
      <c r="U251" s="219"/>
      <c r="V251" s="219"/>
      <c r="W251" s="219"/>
      <c r="X251" s="219"/>
      <c r="Y251" s="219"/>
      <c r="Z251" s="219"/>
      <c r="AA251" s="219"/>
      <c r="AB251" s="219"/>
      <c r="AC251" s="219"/>
      <c r="AD251" s="219"/>
      <c r="AE251" s="219"/>
      <c r="AF251" s="219"/>
      <c r="AG251" s="219"/>
      <c r="AH251" s="219"/>
      <c r="AI251" s="219"/>
      <c r="AJ251" s="219"/>
      <c r="AK251" s="219"/>
      <c r="AL251" s="219"/>
      <c r="AM251" s="219"/>
      <c r="AN251" s="219"/>
      <c r="AO251" s="219"/>
      <c r="AP251" s="219"/>
      <c r="AQ251" s="219"/>
      <c r="AR251" s="219"/>
      <c r="AS251" s="219"/>
      <c r="AT251" s="219"/>
      <c r="AU251" s="219"/>
      <c r="AV251" s="219"/>
      <c r="AW251" s="219"/>
      <c r="AX251" s="219"/>
      <c r="AY251" s="219"/>
      <c r="AZ251" s="219"/>
      <c r="BA251" s="219"/>
      <c r="BB251" s="219"/>
      <c r="BC251" s="219"/>
      <c r="BD251" s="219"/>
      <c r="BE251" s="219"/>
      <c r="BF251" s="219"/>
      <c r="BG251" s="219"/>
      <c r="BH251" s="219"/>
      <c r="BI251" s="219"/>
      <c r="BJ251" s="219"/>
      <c r="BK251" s="219"/>
      <c r="BL251" s="219"/>
      <c r="BM251" s="219"/>
      <c r="BN251" s="219"/>
      <c r="BO251" s="219"/>
      <c r="BP251" s="219"/>
      <c r="BQ251" s="219"/>
      <c r="BR251" s="219"/>
      <c r="BS251" s="219"/>
      <c r="BT251" s="219"/>
      <c r="BU251" s="219"/>
      <c r="BV251" s="219"/>
      <c r="BW251" s="219"/>
      <c r="BX251" s="219"/>
      <c r="BY251" s="219"/>
      <c r="BZ251" s="219"/>
      <c r="CA251" s="219"/>
      <c r="CB251" s="219"/>
      <c r="CC251" s="219"/>
      <c r="CD251" s="219"/>
      <c r="CE251" s="219"/>
      <c r="CF251" s="219"/>
      <c r="CG251" s="219"/>
      <c r="CH251" s="219"/>
      <c r="CI251" s="219"/>
      <c r="CJ251" s="219"/>
      <c r="CK251" s="219"/>
      <c r="CL251" s="219"/>
      <c r="CM251" s="219"/>
      <c r="CN251" s="219"/>
      <c r="CO251" s="219"/>
      <c r="CP251" s="219"/>
      <c r="CQ251" s="219"/>
      <c r="CR251" s="219"/>
      <c r="CS251" s="219"/>
      <c r="CT251" s="219"/>
      <c r="CU251" s="219"/>
      <c r="CV251" s="219"/>
      <c r="CW251" s="219"/>
      <c r="CX251" s="219"/>
      <c r="CY251" s="219"/>
      <c r="CZ251" s="219"/>
      <c r="DA251" s="219"/>
      <c r="DB251" s="219"/>
      <c r="DC251" s="219"/>
      <c r="DD251" s="219"/>
      <c r="DE251" s="219"/>
      <c r="DF251" s="219"/>
      <c r="DG251" s="219"/>
      <c r="DH251" s="219"/>
      <c r="DI251" s="219"/>
      <c r="DJ251" s="219"/>
      <c r="DK251" s="219"/>
      <c r="DL251" s="219"/>
      <c r="DM251" s="219"/>
      <c r="DN251" s="219"/>
      <c r="DO251" s="219"/>
      <c r="DP251" s="219"/>
      <c r="DQ251" s="219"/>
      <c r="DR251" s="219"/>
      <c r="DS251" s="219"/>
      <c r="DT251" s="219"/>
      <c r="DU251" s="219"/>
      <c r="DV251" s="219"/>
      <c r="DW251" s="219"/>
      <c r="DX251" s="219"/>
      <c r="DY251" s="219"/>
      <c r="DZ251" s="219"/>
      <c r="EA251" s="219"/>
      <c r="EB251" s="219"/>
      <c r="EC251" s="219"/>
      <c r="ED251" s="219"/>
      <c r="EE251" s="219"/>
      <c r="EF251" s="219"/>
      <c r="EG251" s="219"/>
      <c r="EH251" s="219"/>
      <c r="EI251" s="219"/>
      <c r="EJ251" s="219"/>
      <c r="EK251" s="219"/>
      <c r="EL251" s="219"/>
      <c r="EM251" s="219"/>
      <c r="EN251" s="219"/>
      <c r="EO251" s="219"/>
      <c r="EP251" s="219"/>
      <c r="EQ251" s="219"/>
      <c r="ER251" s="219"/>
      <c r="ES251" s="219"/>
      <c r="ET251" s="219"/>
      <c r="EU251" s="219"/>
      <c r="EV251" s="219"/>
      <c r="EW251" s="219"/>
      <c r="EX251" s="219"/>
      <c r="EY251" s="219"/>
      <c r="EZ251" s="219"/>
      <c r="FA251" s="219"/>
      <c r="FB251" s="219"/>
      <c r="FC251" s="219"/>
      <c r="FD251" s="219"/>
      <c r="FE251" s="219"/>
      <c r="FF251" s="219"/>
      <c r="FG251" s="219"/>
      <c r="FH251" s="219"/>
      <c r="FI251" s="219"/>
      <c r="FJ251" s="219"/>
      <c r="FK251" s="219"/>
      <c r="FL251" s="219"/>
      <c r="FM251" s="219"/>
      <c r="FN251" s="219"/>
      <c r="FO251" s="219"/>
      <c r="FP251" s="219"/>
      <c r="FQ251" s="219"/>
      <c r="FR251" s="219"/>
      <c r="FS251" s="219"/>
      <c r="FT251" s="219"/>
      <c r="FU251" s="219"/>
      <c r="FV251" s="219"/>
      <c r="FW251" s="219"/>
      <c r="FX251" s="219"/>
      <c r="FY251" s="219"/>
      <c r="FZ251" s="219"/>
      <c r="GA251" s="219"/>
      <c r="GB251" s="219"/>
      <c r="GC251" s="219"/>
      <c r="GD251" s="219"/>
      <c r="GE251" s="219"/>
      <c r="GF251" s="219"/>
      <c r="GG251" s="219"/>
      <c r="GH251" s="219"/>
      <c r="GI251" s="219"/>
      <c r="GJ251" s="219"/>
      <c r="GK251" s="219"/>
      <c r="GL251" s="219"/>
      <c r="GM251" s="219"/>
      <c r="GN251" s="219"/>
      <c r="GO251" s="219"/>
      <c r="GP251" s="219"/>
      <c r="GQ251" s="219"/>
      <c r="GR251" s="219"/>
      <c r="GS251" s="219"/>
      <c r="GT251" s="219"/>
      <c r="GU251" s="219"/>
      <c r="GV251" s="219"/>
      <c r="GW251" s="219"/>
      <c r="GX251" s="219"/>
      <c r="GY251" s="219"/>
      <c r="GZ251" s="219"/>
      <c r="HA251" s="219"/>
      <c r="HB251" s="219"/>
      <c r="HC251" s="219"/>
      <c r="HD251" s="219"/>
      <c r="HE251" s="219"/>
    </row>
    <row r="252" spans="1:217" ht="60" hidden="1" outlineLevel="2">
      <c r="A252" s="203">
        <v>7</v>
      </c>
      <c r="B252" s="103" t="s">
        <v>421</v>
      </c>
      <c r="C252" s="209" t="s">
        <v>422</v>
      </c>
      <c r="D252" s="104" t="s">
        <v>126</v>
      </c>
      <c r="E252" s="227">
        <f>17*200</f>
        <v>3400</v>
      </c>
      <c r="F252" s="227">
        <f>19*200</f>
        <v>3800</v>
      </c>
      <c r="G252" s="227">
        <f>184*18</f>
        <v>3312</v>
      </c>
      <c r="H252" s="223">
        <f t="shared" si="13"/>
        <v>10512</v>
      </c>
      <c r="I252" s="223" t="e">
        <f>'4、综合单价分析表'!#REF!</f>
        <v>#REF!</v>
      </c>
      <c r="J252" s="223" t="e">
        <f t="shared" si="14"/>
        <v>#REF!</v>
      </c>
      <c r="K252" s="238"/>
      <c r="L252" s="219"/>
      <c r="M252" s="219"/>
      <c r="N252" s="219"/>
      <c r="O252" s="219"/>
      <c r="P252" s="219"/>
      <c r="Q252" s="219"/>
      <c r="R252" s="219"/>
      <c r="S252" s="219"/>
      <c r="T252" s="219"/>
      <c r="U252" s="219"/>
      <c r="V252" s="219"/>
      <c r="W252" s="219"/>
      <c r="X252" s="219"/>
      <c r="Y252" s="219"/>
      <c r="Z252" s="219"/>
      <c r="AA252" s="219"/>
      <c r="AB252" s="219"/>
      <c r="AC252" s="219"/>
      <c r="AD252" s="219"/>
      <c r="AE252" s="219"/>
      <c r="AF252" s="219"/>
      <c r="AG252" s="219"/>
      <c r="AH252" s="219"/>
      <c r="AI252" s="219"/>
      <c r="AJ252" s="219"/>
      <c r="AK252" s="219"/>
      <c r="AL252" s="219"/>
      <c r="AM252" s="219"/>
      <c r="AN252" s="219"/>
      <c r="AO252" s="219"/>
      <c r="AP252" s="219"/>
      <c r="AQ252" s="219"/>
      <c r="AR252" s="219"/>
      <c r="AS252" s="219"/>
      <c r="AT252" s="219"/>
      <c r="AU252" s="219"/>
      <c r="AV252" s="219"/>
      <c r="AW252" s="219"/>
      <c r="AX252" s="219"/>
      <c r="AY252" s="219"/>
      <c r="AZ252" s="219"/>
      <c r="BA252" s="219"/>
      <c r="BB252" s="219"/>
      <c r="BC252" s="219"/>
      <c r="BD252" s="219"/>
      <c r="BE252" s="219"/>
      <c r="BF252" s="219"/>
      <c r="BG252" s="219"/>
      <c r="BH252" s="219"/>
      <c r="BI252" s="219"/>
      <c r="BJ252" s="219"/>
      <c r="BK252" s="219"/>
      <c r="BL252" s="219"/>
      <c r="BM252" s="219"/>
      <c r="BN252" s="219"/>
      <c r="BO252" s="219"/>
      <c r="BP252" s="219"/>
      <c r="BQ252" s="219"/>
      <c r="BR252" s="219"/>
      <c r="BS252" s="219"/>
      <c r="BT252" s="219"/>
      <c r="BU252" s="219"/>
      <c r="BV252" s="219"/>
      <c r="BW252" s="219"/>
      <c r="BX252" s="219"/>
      <c r="BY252" s="219"/>
      <c r="BZ252" s="219"/>
      <c r="CA252" s="219"/>
      <c r="CB252" s="219"/>
      <c r="CC252" s="219"/>
      <c r="CD252" s="219"/>
      <c r="CE252" s="219"/>
      <c r="CF252" s="219"/>
      <c r="CG252" s="219"/>
      <c r="CH252" s="219"/>
      <c r="CI252" s="219"/>
      <c r="CJ252" s="219"/>
      <c r="CK252" s="219"/>
      <c r="CL252" s="219"/>
      <c r="CM252" s="219"/>
      <c r="CN252" s="219"/>
      <c r="CO252" s="219"/>
      <c r="CP252" s="219"/>
      <c r="CQ252" s="219"/>
      <c r="CR252" s="219"/>
      <c r="CS252" s="219"/>
      <c r="CT252" s="219"/>
      <c r="CU252" s="219"/>
      <c r="CV252" s="219"/>
      <c r="CW252" s="219"/>
      <c r="CX252" s="219"/>
      <c r="CY252" s="219"/>
      <c r="CZ252" s="219"/>
      <c r="DA252" s="219"/>
      <c r="DB252" s="219"/>
      <c r="DC252" s="219"/>
      <c r="DD252" s="219"/>
      <c r="DE252" s="219"/>
      <c r="DF252" s="219"/>
      <c r="DG252" s="219"/>
      <c r="DH252" s="219"/>
      <c r="DI252" s="219"/>
      <c r="DJ252" s="219"/>
      <c r="DK252" s="219"/>
      <c r="DL252" s="219"/>
      <c r="DM252" s="219"/>
      <c r="DN252" s="219"/>
      <c r="DO252" s="219"/>
      <c r="DP252" s="219"/>
      <c r="DQ252" s="219"/>
      <c r="DR252" s="219"/>
      <c r="DS252" s="219"/>
      <c r="DT252" s="219"/>
      <c r="DU252" s="219"/>
      <c r="DV252" s="219"/>
      <c r="DW252" s="219"/>
      <c r="DX252" s="219"/>
      <c r="DY252" s="219"/>
      <c r="DZ252" s="219"/>
      <c r="EA252" s="219"/>
      <c r="EB252" s="219"/>
      <c r="EC252" s="219"/>
      <c r="ED252" s="219"/>
      <c r="EE252" s="219"/>
      <c r="EF252" s="219"/>
      <c r="EG252" s="219"/>
      <c r="EH252" s="219"/>
      <c r="EI252" s="219"/>
      <c r="EJ252" s="219"/>
      <c r="EK252" s="219"/>
      <c r="EL252" s="219"/>
      <c r="EM252" s="219"/>
      <c r="EN252" s="219"/>
      <c r="EO252" s="219"/>
      <c r="EP252" s="219"/>
      <c r="EQ252" s="219"/>
      <c r="ER252" s="219"/>
      <c r="ES252" s="219"/>
      <c r="ET252" s="219"/>
      <c r="EU252" s="219"/>
      <c r="EV252" s="219"/>
      <c r="EW252" s="219"/>
      <c r="EX252" s="219"/>
      <c r="EY252" s="219"/>
      <c r="EZ252" s="219"/>
      <c r="FA252" s="219"/>
      <c r="FB252" s="219"/>
      <c r="FC252" s="219"/>
      <c r="FD252" s="219"/>
      <c r="FE252" s="219"/>
      <c r="FF252" s="219"/>
      <c r="FG252" s="219"/>
      <c r="FH252" s="219"/>
      <c r="FI252" s="219"/>
      <c r="FJ252" s="219"/>
      <c r="FK252" s="219"/>
      <c r="FL252" s="219"/>
      <c r="FM252" s="219"/>
      <c r="FN252" s="219"/>
      <c r="FO252" s="219"/>
      <c r="FP252" s="219"/>
      <c r="FQ252" s="219"/>
      <c r="FR252" s="219"/>
      <c r="FS252" s="219"/>
      <c r="FT252" s="219"/>
      <c r="FU252" s="219"/>
      <c r="FV252" s="219"/>
      <c r="FW252" s="219"/>
      <c r="FX252" s="219"/>
      <c r="FY252" s="219"/>
      <c r="FZ252" s="219"/>
      <c r="GA252" s="219"/>
      <c r="GB252" s="219"/>
      <c r="GC252" s="219"/>
      <c r="GD252" s="219"/>
      <c r="GE252" s="219"/>
      <c r="GF252" s="219"/>
      <c r="GG252" s="219"/>
      <c r="GH252" s="219"/>
      <c r="GI252" s="219"/>
      <c r="GJ252" s="219"/>
      <c r="GK252" s="219"/>
      <c r="GL252" s="219"/>
      <c r="GM252" s="219"/>
      <c r="GN252" s="219"/>
      <c r="GO252" s="219"/>
      <c r="GP252" s="219"/>
      <c r="GQ252" s="219"/>
      <c r="GR252" s="219"/>
      <c r="GS252" s="219"/>
      <c r="GT252" s="219"/>
      <c r="GU252" s="219"/>
      <c r="GV252" s="219"/>
      <c r="GW252" s="219"/>
      <c r="GX252" s="219"/>
      <c r="GY252" s="219"/>
      <c r="GZ252" s="219"/>
      <c r="HA252" s="219"/>
      <c r="HB252" s="219"/>
      <c r="HC252" s="219"/>
      <c r="HD252" s="219"/>
      <c r="HE252" s="219"/>
    </row>
    <row r="253" spans="1:217" ht="36" hidden="1" outlineLevel="2">
      <c r="A253" s="203">
        <v>8</v>
      </c>
      <c r="B253" s="103" t="s">
        <v>423</v>
      </c>
      <c r="C253" s="209" t="s">
        <v>424</v>
      </c>
      <c r="D253" s="104" t="s">
        <v>120</v>
      </c>
      <c r="E253" s="227"/>
      <c r="F253" s="227"/>
      <c r="G253" s="227">
        <v>1</v>
      </c>
      <c r="H253" s="223">
        <f t="shared" si="13"/>
        <v>1</v>
      </c>
      <c r="I253" s="223" t="e">
        <f>'4、综合单价分析表'!#REF!</f>
        <v>#REF!</v>
      </c>
      <c r="J253" s="223" t="e">
        <f t="shared" si="14"/>
        <v>#REF!</v>
      </c>
      <c r="K253" s="238"/>
      <c r="L253" s="219"/>
      <c r="M253" s="219"/>
      <c r="N253" s="219"/>
      <c r="O253" s="219"/>
      <c r="P253" s="219"/>
      <c r="Q253" s="219"/>
      <c r="R253" s="219"/>
      <c r="S253" s="219"/>
      <c r="T253" s="219"/>
      <c r="U253" s="219"/>
      <c r="V253" s="219"/>
      <c r="W253" s="219"/>
      <c r="X253" s="219"/>
      <c r="Y253" s="219"/>
      <c r="Z253" s="219"/>
      <c r="AA253" s="219"/>
      <c r="AB253" s="219"/>
      <c r="AC253" s="219"/>
      <c r="AD253" s="219"/>
      <c r="AE253" s="219"/>
      <c r="AF253" s="219"/>
      <c r="AG253" s="219"/>
      <c r="AH253" s="219"/>
      <c r="AI253" s="219"/>
      <c r="AJ253" s="219"/>
      <c r="AK253" s="219"/>
      <c r="AL253" s="219"/>
      <c r="AM253" s="219"/>
      <c r="AN253" s="219"/>
      <c r="AO253" s="219"/>
      <c r="AP253" s="219"/>
      <c r="AQ253" s="219"/>
      <c r="AR253" s="219"/>
      <c r="AS253" s="219"/>
      <c r="AT253" s="219"/>
      <c r="AU253" s="219"/>
      <c r="AV253" s="219"/>
      <c r="AW253" s="219"/>
      <c r="AX253" s="219"/>
      <c r="AY253" s="219"/>
      <c r="AZ253" s="219"/>
      <c r="BA253" s="219"/>
      <c r="BB253" s="219"/>
      <c r="BC253" s="219"/>
      <c r="BD253" s="219"/>
      <c r="BE253" s="219"/>
      <c r="BF253" s="219"/>
      <c r="BG253" s="219"/>
      <c r="BH253" s="219"/>
      <c r="BI253" s="219"/>
      <c r="BJ253" s="219"/>
      <c r="BK253" s="219"/>
      <c r="BL253" s="219"/>
      <c r="BM253" s="219"/>
      <c r="BN253" s="219"/>
      <c r="BO253" s="219"/>
      <c r="BP253" s="219"/>
      <c r="BQ253" s="219"/>
      <c r="BR253" s="219"/>
      <c r="BS253" s="219"/>
      <c r="BT253" s="219"/>
      <c r="BU253" s="219"/>
      <c r="BV253" s="219"/>
      <c r="BW253" s="219"/>
      <c r="BX253" s="219"/>
      <c r="BY253" s="219"/>
      <c r="BZ253" s="219"/>
      <c r="CA253" s="219"/>
      <c r="CB253" s="219"/>
      <c r="CC253" s="219"/>
      <c r="CD253" s="219"/>
      <c r="CE253" s="219"/>
      <c r="CF253" s="219"/>
      <c r="CG253" s="219"/>
      <c r="CH253" s="219"/>
      <c r="CI253" s="219"/>
      <c r="CJ253" s="219"/>
      <c r="CK253" s="219"/>
      <c r="CL253" s="219"/>
      <c r="CM253" s="219"/>
      <c r="CN253" s="219"/>
      <c r="CO253" s="219"/>
      <c r="CP253" s="219"/>
      <c r="CQ253" s="219"/>
      <c r="CR253" s="219"/>
      <c r="CS253" s="219"/>
      <c r="CT253" s="219"/>
      <c r="CU253" s="219"/>
      <c r="CV253" s="219"/>
      <c r="CW253" s="219"/>
      <c r="CX253" s="219"/>
      <c r="CY253" s="219"/>
      <c r="CZ253" s="219"/>
      <c r="DA253" s="219"/>
      <c r="DB253" s="219"/>
      <c r="DC253" s="219"/>
      <c r="DD253" s="219"/>
      <c r="DE253" s="219"/>
      <c r="DF253" s="219"/>
      <c r="DG253" s="219"/>
      <c r="DH253" s="219"/>
      <c r="DI253" s="219"/>
      <c r="DJ253" s="219"/>
      <c r="DK253" s="219"/>
      <c r="DL253" s="219"/>
      <c r="DM253" s="219"/>
      <c r="DN253" s="219"/>
      <c r="DO253" s="219"/>
      <c r="DP253" s="219"/>
      <c r="DQ253" s="219"/>
      <c r="DR253" s="219"/>
      <c r="DS253" s="219"/>
      <c r="DT253" s="219"/>
      <c r="DU253" s="219"/>
      <c r="DV253" s="219"/>
      <c r="DW253" s="219"/>
      <c r="DX253" s="219"/>
      <c r="DY253" s="219"/>
      <c r="DZ253" s="219"/>
      <c r="EA253" s="219"/>
      <c r="EB253" s="219"/>
      <c r="EC253" s="219"/>
      <c r="ED253" s="219"/>
      <c r="EE253" s="219"/>
      <c r="EF253" s="219"/>
      <c r="EG253" s="219"/>
      <c r="EH253" s="219"/>
      <c r="EI253" s="219"/>
      <c r="EJ253" s="219"/>
      <c r="EK253" s="219"/>
      <c r="EL253" s="219"/>
      <c r="EM253" s="219"/>
      <c r="EN253" s="219"/>
      <c r="EO253" s="219"/>
      <c r="EP253" s="219"/>
      <c r="EQ253" s="219"/>
      <c r="ER253" s="219"/>
      <c r="ES253" s="219"/>
      <c r="ET253" s="219"/>
      <c r="EU253" s="219"/>
      <c r="EV253" s="219"/>
      <c r="EW253" s="219"/>
      <c r="EX253" s="219"/>
      <c r="EY253" s="219"/>
      <c r="EZ253" s="219"/>
      <c r="FA253" s="219"/>
      <c r="FB253" s="219"/>
      <c r="FC253" s="219"/>
      <c r="FD253" s="219"/>
      <c r="FE253" s="219"/>
      <c r="FF253" s="219"/>
      <c r="FG253" s="219"/>
      <c r="FH253" s="219"/>
      <c r="FI253" s="219"/>
      <c r="FJ253" s="219"/>
      <c r="FK253" s="219"/>
      <c r="FL253" s="219"/>
      <c r="FM253" s="219"/>
      <c r="FN253" s="219"/>
      <c r="FO253" s="219"/>
      <c r="FP253" s="219"/>
      <c r="FQ253" s="219"/>
      <c r="FR253" s="219"/>
      <c r="FS253" s="219"/>
      <c r="FT253" s="219"/>
      <c r="FU253" s="219"/>
      <c r="FV253" s="219"/>
      <c r="FW253" s="219"/>
      <c r="FX253" s="219"/>
      <c r="FY253" s="219"/>
      <c r="FZ253" s="219"/>
      <c r="GA253" s="219"/>
      <c r="GB253" s="219"/>
      <c r="GC253" s="219"/>
      <c r="GD253" s="219"/>
      <c r="GE253" s="219"/>
      <c r="GF253" s="219"/>
      <c r="GG253" s="219"/>
      <c r="GH253" s="219"/>
      <c r="GI253" s="219"/>
      <c r="GJ253" s="219"/>
      <c r="GK253" s="219"/>
      <c r="GL253" s="219"/>
      <c r="GM253" s="219"/>
      <c r="GN253" s="219"/>
      <c r="GO253" s="219"/>
      <c r="GP253" s="219"/>
      <c r="GQ253" s="219"/>
      <c r="GR253" s="219"/>
      <c r="GS253" s="219"/>
      <c r="GT253" s="219"/>
      <c r="GU253" s="219"/>
      <c r="GV253" s="219"/>
      <c r="GW253" s="219"/>
      <c r="GX253" s="219"/>
      <c r="GY253" s="219"/>
      <c r="GZ253" s="219"/>
      <c r="HA253" s="219"/>
      <c r="HB253" s="219"/>
      <c r="HC253" s="219"/>
      <c r="HD253" s="219"/>
      <c r="HE253" s="219"/>
    </row>
    <row r="254" spans="1:217" ht="36" hidden="1" outlineLevel="2">
      <c r="A254" s="203">
        <v>9</v>
      </c>
      <c r="B254" s="103" t="s">
        <v>425</v>
      </c>
      <c r="C254" s="209" t="s">
        <v>426</v>
      </c>
      <c r="D254" s="104" t="s">
        <v>120</v>
      </c>
      <c r="E254" s="227">
        <f>40*2</f>
        <v>80</v>
      </c>
      <c r="F254" s="227">
        <v>750</v>
      </c>
      <c r="G254" s="227">
        <v>10</v>
      </c>
      <c r="H254" s="223">
        <f t="shared" si="13"/>
        <v>840</v>
      </c>
      <c r="I254" s="223" t="e">
        <f>'4、综合单价分析表'!#REF!</f>
        <v>#REF!</v>
      </c>
      <c r="J254" s="223" t="e">
        <f t="shared" si="14"/>
        <v>#REF!</v>
      </c>
      <c r="K254" s="238"/>
      <c r="L254" s="219"/>
      <c r="M254" s="219"/>
      <c r="N254" s="219"/>
      <c r="O254" s="219"/>
      <c r="P254" s="219"/>
      <c r="Q254" s="219"/>
      <c r="R254" s="219"/>
      <c r="S254" s="219"/>
      <c r="T254" s="219"/>
      <c r="U254" s="219"/>
      <c r="V254" s="219"/>
      <c r="W254" s="219"/>
      <c r="X254" s="219"/>
      <c r="Y254" s="219"/>
      <c r="Z254" s="219"/>
      <c r="AA254" s="219"/>
      <c r="AB254" s="219"/>
      <c r="AC254" s="219"/>
      <c r="AD254" s="219"/>
      <c r="AE254" s="219"/>
      <c r="AF254" s="219"/>
      <c r="AG254" s="219"/>
      <c r="AH254" s="219"/>
      <c r="AI254" s="219"/>
      <c r="AJ254" s="219"/>
      <c r="AK254" s="219"/>
      <c r="AL254" s="219"/>
      <c r="AM254" s="219"/>
      <c r="AN254" s="219"/>
      <c r="AO254" s="219"/>
      <c r="AP254" s="219"/>
      <c r="AQ254" s="219"/>
      <c r="AR254" s="219"/>
      <c r="AS254" s="219"/>
      <c r="AT254" s="219"/>
      <c r="AU254" s="219"/>
      <c r="AV254" s="219"/>
      <c r="AW254" s="219"/>
      <c r="AX254" s="219"/>
      <c r="AY254" s="219"/>
      <c r="AZ254" s="219"/>
      <c r="BA254" s="219"/>
      <c r="BB254" s="219"/>
      <c r="BC254" s="219"/>
      <c r="BD254" s="219"/>
      <c r="BE254" s="219"/>
      <c r="BF254" s="219"/>
      <c r="BG254" s="219"/>
      <c r="BH254" s="219"/>
      <c r="BI254" s="219"/>
      <c r="BJ254" s="219"/>
      <c r="BK254" s="219"/>
      <c r="BL254" s="219"/>
      <c r="BM254" s="219"/>
      <c r="BN254" s="219"/>
      <c r="BO254" s="219"/>
      <c r="BP254" s="219"/>
      <c r="BQ254" s="219"/>
      <c r="BR254" s="219"/>
      <c r="BS254" s="219"/>
      <c r="BT254" s="219"/>
      <c r="BU254" s="219"/>
      <c r="BV254" s="219"/>
      <c r="BW254" s="219"/>
      <c r="BX254" s="219"/>
      <c r="BY254" s="219"/>
      <c r="BZ254" s="219"/>
      <c r="CA254" s="219"/>
      <c r="CB254" s="219"/>
      <c r="CC254" s="219"/>
      <c r="CD254" s="219"/>
      <c r="CE254" s="219"/>
      <c r="CF254" s="219"/>
      <c r="CG254" s="219"/>
      <c r="CH254" s="219"/>
      <c r="CI254" s="219"/>
      <c r="CJ254" s="219"/>
      <c r="CK254" s="219"/>
      <c r="CL254" s="219"/>
      <c r="CM254" s="219"/>
      <c r="CN254" s="219"/>
      <c r="CO254" s="219"/>
      <c r="CP254" s="219"/>
      <c r="CQ254" s="219"/>
      <c r="CR254" s="219"/>
      <c r="CS254" s="219"/>
      <c r="CT254" s="219"/>
      <c r="CU254" s="219"/>
      <c r="CV254" s="219"/>
      <c r="CW254" s="219"/>
      <c r="CX254" s="219"/>
      <c r="CY254" s="219"/>
      <c r="CZ254" s="219"/>
      <c r="DA254" s="219"/>
      <c r="DB254" s="219"/>
      <c r="DC254" s="219"/>
      <c r="DD254" s="219"/>
      <c r="DE254" s="219"/>
      <c r="DF254" s="219"/>
      <c r="DG254" s="219"/>
      <c r="DH254" s="219"/>
      <c r="DI254" s="219"/>
      <c r="DJ254" s="219"/>
      <c r="DK254" s="219"/>
      <c r="DL254" s="219"/>
      <c r="DM254" s="219"/>
      <c r="DN254" s="219"/>
      <c r="DO254" s="219"/>
      <c r="DP254" s="219"/>
      <c r="DQ254" s="219"/>
      <c r="DR254" s="219"/>
      <c r="DS254" s="219"/>
      <c r="DT254" s="219"/>
      <c r="DU254" s="219"/>
      <c r="DV254" s="219"/>
      <c r="DW254" s="219"/>
      <c r="DX254" s="219"/>
      <c r="DY254" s="219"/>
      <c r="DZ254" s="219"/>
      <c r="EA254" s="219"/>
      <c r="EB254" s="219"/>
      <c r="EC254" s="219"/>
      <c r="ED254" s="219"/>
      <c r="EE254" s="219"/>
      <c r="EF254" s="219"/>
      <c r="EG254" s="219"/>
      <c r="EH254" s="219"/>
      <c r="EI254" s="219"/>
      <c r="EJ254" s="219"/>
      <c r="EK254" s="219"/>
      <c r="EL254" s="219"/>
      <c r="EM254" s="219"/>
      <c r="EN254" s="219"/>
      <c r="EO254" s="219"/>
      <c r="EP254" s="219"/>
      <c r="EQ254" s="219"/>
      <c r="ER254" s="219"/>
      <c r="ES254" s="219"/>
      <c r="ET254" s="219"/>
      <c r="EU254" s="219"/>
      <c r="EV254" s="219"/>
      <c r="EW254" s="219"/>
      <c r="EX254" s="219"/>
      <c r="EY254" s="219"/>
      <c r="EZ254" s="219"/>
      <c r="FA254" s="219"/>
      <c r="FB254" s="219"/>
      <c r="FC254" s="219"/>
      <c r="FD254" s="219"/>
      <c r="FE254" s="219"/>
      <c r="FF254" s="219"/>
      <c r="FG254" s="219"/>
      <c r="FH254" s="219"/>
      <c r="FI254" s="219"/>
      <c r="FJ254" s="219"/>
      <c r="FK254" s="219"/>
      <c r="FL254" s="219"/>
      <c r="FM254" s="219"/>
      <c r="FN254" s="219"/>
      <c r="FO254" s="219"/>
      <c r="FP254" s="219"/>
      <c r="FQ254" s="219"/>
      <c r="FR254" s="219"/>
      <c r="FS254" s="219"/>
      <c r="FT254" s="219"/>
      <c r="FU254" s="219"/>
      <c r="FV254" s="219"/>
      <c r="FW254" s="219"/>
      <c r="FX254" s="219"/>
      <c r="FY254" s="219"/>
      <c r="FZ254" s="219"/>
      <c r="GA254" s="219"/>
      <c r="GB254" s="219"/>
      <c r="GC254" s="219"/>
      <c r="GD254" s="219"/>
      <c r="GE254" s="219"/>
      <c r="GF254" s="219"/>
      <c r="GG254" s="219"/>
      <c r="GH254" s="219"/>
      <c r="GI254" s="219"/>
      <c r="GJ254" s="219"/>
      <c r="GK254" s="219"/>
      <c r="GL254" s="219"/>
      <c r="GM254" s="219"/>
      <c r="GN254" s="219"/>
      <c r="GO254" s="219"/>
      <c r="GP254" s="219"/>
      <c r="GQ254" s="219"/>
      <c r="GR254" s="219"/>
      <c r="GS254" s="219"/>
      <c r="GT254" s="219"/>
      <c r="GU254" s="219"/>
      <c r="GV254" s="219"/>
      <c r="GW254" s="219"/>
      <c r="GX254" s="219"/>
      <c r="GY254" s="219"/>
      <c r="GZ254" s="219"/>
      <c r="HA254" s="219"/>
      <c r="HB254" s="219"/>
      <c r="HC254" s="219"/>
      <c r="HD254" s="219"/>
      <c r="HE254" s="219"/>
    </row>
    <row r="255" spans="1:217" s="219" customFormat="1" hidden="1" outlineLevel="1" collapsed="1">
      <c r="A255" s="200"/>
      <c r="B255" s="151" t="s">
        <v>427</v>
      </c>
      <c r="C255" s="201"/>
      <c r="D255" s="202"/>
      <c r="E255" s="235"/>
      <c r="F255" s="235"/>
      <c r="G255" s="228"/>
      <c r="H255" s="228"/>
      <c r="I255" s="228"/>
      <c r="J255" s="226" t="e">
        <f>SUM(J256:J303)</f>
        <v>#REF!</v>
      </c>
      <c r="K255" s="237"/>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c r="AU255" s="48"/>
      <c r="AV255" s="48"/>
      <c r="AW255" s="48"/>
      <c r="AX255" s="48"/>
      <c r="AY255" s="48"/>
      <c r="AZ255" s="48"/>
      <c r="BA255" s="48"/>
      <c r="BB255" s="48"/>
      <c r="BC255" s="48"/>
      <c r="BD255" s="48"/>
      <c r="BE255" s="48"/>
      <c r="BF255" s="48"/>
      <c r="BG255" s="48"/>
      <c r="BH255" s="48"/>
      <c r="BI255" s="48"/>
      <c r="BJ255" s="48"/>
      <c r="BK255" s="48"/>
      <c r="BL255" s="48"/>
      <c r="BM255" s="48"/>
      <c r="BN255" s="48"/>
      <c r="BO255" s="48"/>
      <c r="BP255" s="48"/>
      <c r="BQ255" s="48"/>
      <c r="BR255" s="48"/>
      <c r="BS255" s="48"/>
      <c r="BT255" s="48"/>
      <c r="BU255" s="48"/>
      <c r="BV255" s="48"/>
      <c r="BW255" s="48"/>
      <c r="BX255" s="48"/>
      <c r="BY255" s="48"/>
      <c r="BZ255" s="48"/>
      <c r="CA255" s="48"/>
      <c r="CB255" s="48"/>
      <c r="CC255" s="48"/>
      <c r="CD255" s="48"/>
      <c r="CE255" s="48"/>
      <c r="CF255" s="48"/>
      <c r="CG255" s="48"/>
      <c r="CH255" s="48"/>
      <c r="CI255" s="48"/>
      <c r="CJ255" s="48"/>
      <c r="CK255" s="48"/>
      <c r="CL255" s="48"/>
      <c r="CM255" s="48"/>
      <c r="CN255" s="48"/>
      <c r="CO255" s="48"/>
      <c r="CP255" s="48"/>
      <c r="CQ255" s="48"/>
      <c r="CR255" s="48"/>
      <c r="CS255" s="48"/>
      <c r="CT255" s="48"/>
      <c r="CU255" s="48"/>
      <c r="CV255" s="48"/>
      <c r="CW255" s="48"/>
      <c r="CX255" s="48"/>
      <c r="CY255" s="48"/>
      <c r="CZ255" s="48"/>
      <c r="DA255" s="48"/>
      <c r="DB255" s="48"/>
      <c r="DC255" s="48"/>
      <c r="DD255" s="48"/>
      <c r="DE255" s="48"/>
      <c r="DF255" s="48"/>
      <c r="DG255" s="48"/>
      <c r="DH255" s="48"/>
      <c r="DI255" s="48"/>
      <c r="DJ255" s="48"/>
      <c r="DK255" s="48"/>
      <c r="DL255" s="48"/>
      <c r="DM255" s="48"/>
      <c r="DN255" s="48"/>
      <c r="DO255" s="48"/>
      <c r="DP255" s="48"/>
      <c r="DQ255" s="48"/>
      <c r="DR255" s="48"/>
      <c r="DS255" s="48"/>
      <c r="DT255" s="48"/>
      <c r="DU255" s="48"/>
      <c r="DV255" s="48"/>
      <c r="DW255" s="48"/>
      <c r="DX255" s="48"/>
      <c r="DY255" s="48"/>
      <c r="DZ255" s="48"/>
      <c r="EA255" s="48"/>
      <c r="EB255" s="48"/>
      <c r="EC255" s="48"/>
      <c r="ED255" s="48"/>
      <c r="EE255" s="48"/>
      <c r="EF255" s="48"/>
      <c r="EG255" s="48"/>
      <c r="EH255" s="48"/>
      <c r="EI255" s="48"/>
      <c r="EJ255" s="48"/>
      <c r="EK255" s="48"/>
      <c r="EL255" s="48"/>
      <c r="EM255" s="48"/>
      <c r="EN255" s="48"/>
      <c r="EO255" s="48"/>
      <c r="EP255" s="48"/>
      <c r="EQ255" s="48"/>
      <c r="ER255" s="48"/>
      <c r="ES255" s="48"/>
      <c r="ET255" s="48"/>
      <c r="EU255" s="48"/>
      <c r="EV255" s="48"/>
      <c r="EW255" s="48"/>
      <c r="EX255" s="48"/>
      <c r="EY255" s="48"/>
      <c r="EZ255" s="48"/>
      <c r="FA255" s="48"/>
      <c r="FB255" s="48"/>
      <c r="FC255" s="48"/>
      <c r="FD255" s="48"/>
      <c r="FE255" s="48"/>
      <c r="FF255" s="48"/>
      <c r="FG255" s="48"/>
      <c r="FH255" s="48"/>
      <c r="FI255" s="48"/>
      <c r="FJ255" s="48"/>
      <c r="FK255" s="48"/>
      <c r="FL255" s="48"/>
      <c r="FM255" s="48"/>
      <c r="FN255" s="48"/>
      <c r="FO255" s="48"/>
      <c r="FP255" s="48"/>
      <c r="FQ255" s="48"/>
      <c r="FR255" s="48"/>
      <c r="FS255" s="48"/>
      <c r="FT255" s="48"/>
      <c r="FU255" s="48"/>
      <c r="FV255" s="48"/>
      <c r="FW255" s="48"/>
      <c r="FX255" s="48"/>
      <c r="FY255" s="48"/>
      <c r="FZ255" s="48"/>
      <c r="GA255" s="48"/>
      <c r="GB255" s="48"/>
      <c r="GC255" s="48"/>
      <c r="GD255" s="48"/>
      <c r="GE255" s="48"/>
      <c r="GF255" s="48"/>
      <c r="GG255" s="48"/>
      <c r="GH255" s="48"/>
      <c r="GI255" s="48"/>
      <c r="GJ255" s="48"/>
      <c r="GK255" s="48"/>
      <c r="GL255" s="48"/>
      <c r="GM255" s="48"/>
      <c r="GN255" s="48"/>
      <c r="GO255" s="48"/>
      <c r="GP255" s="48"/>
      <c r="GQ255" s="48"/>
      <c r="GR255" s="48"/>
      <c r="GS255" s="48"/>
      <c r="GT255" s="48"/>
      <c r="GU255" s="48"/>
      <c r="GV255" s="48"/>
      <c r="GW255" s="48"/>
      <c r="GX255" s="48"/>
      <c r="GY255" s="48"/>
      <c r="GZ255" s="48"/>
      <c r="HA255" s="48"/>
      <c r="HB255" s="48"/>
      <c r="HC255" s="48"/>
      <c r="HD255" s="48"/>
      <c r="HE255" s="48"/>
      <c r="HF255" s="48"/>
      <c r="HG255" s="48"/>
      <c r="HH255" s="48"/>
      <c r="HI255" s="48"/>
    </row>
    <row r="256" spans="1:217" s="220" customFormat="1" ht="21.6" hidden="1" outlineLevel="2">
      <c r="A256" s="210">
        <v>1</v>
      </c>
      <c r="B256" s="69" t="s">
        <v>428</v>
      </c>
      <c r="C256" s="211" t="s">
        <v>429</v>
      </c>
      <c r="D256" s="98" t="s">
        <v>109</v>
      </c>
      <c r="E256" s="227">
        <f>91+939</f>
        <v>1030</v>
      </c>
      <c r="F256" s="227">
        <v>688</v>
      </c>
      <c r="G256" s="227">
        <v>47</v>
      </c>
      <c r="H256" s="223">
        <f t="shared" si="13"/>
        <v>1765</v>
      </c>
      <c r="I256" s="223" t="e">
        <f>'4、综合单价分析表'!#REF!</f>
        <v>#REF!</v>
      </c>
      <c r="J256" s="223" t="e">
        <f t="shared" ref="J256:J296" si="15">I256*H256</f>
        <v>#REF!</v>
      </c>
      <c r="K256" s="239"/>
    </row>
    <row r="257" spans="1:11" s="220" customFormat="1" ht="21.6" hidden="1" outlineLevel="2">
      <c r="A257" s="210">
        <v>2</v>
      </c>
      <c r="B257" s="69" t="s">
        <v>430</v>
      </c>
      <c r="C257" s="211" t="s">
        <v>429</v>
      </c>
      <c r="D257" s="98" t="s">
        <v>109</v>
      </c>
      <c r="E257" s="227">
        <v>44</v>
      </c>
      <c r="F257" s="227"/>
      <c r="G257" s="227"/>
      <c r="H257" s="223">
        <f t="shared" si="13"/>
        <v>44</v>
      </c>
      <c r="I257" s="223" t="e">
        <f>'4、综合单价分析表'!#REF!</f>
        <v>#REF!</v>
      </c>
      <c r="J257" s="223" t="e">
        <f t="shared" si="15"/>
        <v>#REF!</v>
      </c>
      <c r="K257" s="239"/>
    </row>
    <row r="258" spans="1:11" s="220" customFormat="1" ht="21.6" hidden="1" outlineLevel="2">
      <c r="A258" s="210">
        <v>3</v>
      </c>
      <c r="B258" s="105" t="s">
        <v>431</v>
      </c>
      <c r="C258" s="211" t="s">
        <v>429</v>
      </c>
      <c r="D258" s="98" t="s">
        <v>109</v>
      </c>
      <c r="E258" s="227">
        <v>5</v>
      </c>
      <c r="F258" s="227"/>
      <c r="G258" s="227">
        <v>1</v>
      </c>
      <c r="H258" s="223">
        <f t="shared" si="13"/>
        <v>6</v>
      </c>
      <c r="I258" s="223" t="e">
        <f>'4、综合单价分析表'!#REF!</f>
        <v>#REF!</v>
      </c>
      <c r="J258" s="223" t="e">
        <f t="shared" si="15"/>
        <v>#REF!</v>
      </c>
      <c r="K258" s="239"/>
    </row>
    <row r="259" spans="1:11" s="220" customFormat="1" ht="21.6" hidden="1" outlineLevel="2">
      <c r="A259" s="210">
        <v>4</v>
      </c>
      <c r="B259" s="69" t="s">
        <v>432</v>
      </c>
      <c r="C259" s="211" t="s">
        <v>429</v>
      </c>
      <c r="D259" s="98" t="s">
        <v>109</v>
      </c>
      <c r="E259" s="227"/>
      <c r="F259" s="227"/>
      <c r="G259" s="227">
        <v>1</v>
      </c>
      <c r="H259" s="223">
        <f t="shared" si="13"/>
        <v>1</v>
      </c>
      <c r="I259" s="223" t="e">
        <f>'4、综合单价分析表'!#REF!</f>
        <v>#REF!</v>
      </c>
      <c r="J259" s="223" t="e">
        <f t="shared" si="15"/>
        <v>#REF!</v>
      </c>
      <c r="K259" s="239"/>
    </row>
    <row r="260" spans="1:11" s="220" customFormat="1" ht="21.6" hidden="1" outlineLevel="2">
      <c r="A260" s="210">
        <v>5</v>
      </c>
      <c r="B260" s="69" t="s">
        <v>433</v>
      </c>
      <c r="C260" s="211" t="s">
        <v>429</v>
      </c>
      <c r="D260" s="98" t="s">
        <v>109</v>
      </c>
      <c r="E260" s="227">
        <v>44</v>
      </c>
      <c r="F260" s="227"/>
      <c r="G260" s="227">
        <v>4</v>
      </c>
      <c r="H260" s="223">
        <f t="shared" si="13"/>
        <v>48</v>
      </c>
      <c r="I260" s="223" t="e">
        <f>'4、综合单价分析表'!#REF!</f>
        <v>#REF!</v>
      </c>
      <c r="J260" s="223" t="e">
        <f t="shared" si="15"/>
        <v>#REF!</v>
      </c>
      <c r="K260" s="239"/>
    </row>
    <row r="261" spans="1:11" s="220" customFormat="1" ht="21.6" hidden="1" outlineLevel="2">
      <c r="A261" s="210">
        <v>6</v>
      </c>
      <c r="B261" s="69" t="s">
        <v>434</v>
      </c>
      <c r="C261" s="211" t="s">
        <v>429</v>
      </c>
      <c r="D261" s="98" t="s">
        <v>109</v>
      </c>
      <c r="E261" s="227"/>
      <c r="F261" s="227"/>
      <c r="G261" s="227">
        <v>1</v>
      </c>
      <c r="H261" s="223">
        <f t="shared" si="13"/>
        <v>1</v>
      </c>
      <c r="I261" s="223" t="e">
        <f>'4、综合单价分析表'!#REF!</f>
        <v>#REF!</v>
      </c>
      <c r="J261" s="223" t="e">
        <f t="shared" si="15"/>
        <v>#REF!</v>
      </c>
      <c r="K261" s="239"/>
    </row>
    <row r="262" spans="1:11" s="220" customFormat="1" ht="21.6" hidden="1" outlineLevel="2">
      <c r="A262" s="210">
        <v>7</v>
      </c>
      <c r="B262" s="105" t="s">
        <v>435</v>
      </c>
      <c r="C262" s="211" t="s">
        <v>429</v>
      </c>
      <c r="D262" s="98" t="s">
        <v>109</v>
      </c>
      <c r="E262" s="227"/>
      <c r="F262" s="227"/>
      <c r="G262" s="227">
        <v>1</v>
      </c>
      <c r="H262" s="223">
        <f t="shared" si="13"/>
        <v>1</v>
      </c>
      <c r="I262" s="223" t="e">
        <f>'4、综合单价分析表'!#REF!</f>
        <v>#REF!</v>
      </c>
      <c r="J262" s="223" t="e">
        <f t="shared" si="15"/>
        <v>#REF!</v>
      </c>
      <c r="K262" s="239"/>
    </row>
    <row r="263" spans="1:11" s="220" customFormat="1" ht="21.6" hidden="1" outlineLevel="2">
      <c r="A263" s="210">
        <v>8</v>
      </c>
      <c r="B263" s="69" t="s">
        <v>436</v>
      </c>
      <c r="C263" s="211" t="s">
        <v>429</v>
      </c>
      <c r="D263" s="98" t="s">
        <v>109</v>
      </c>
      <c r="E263" s="227"/>
      <c r="F263" s="227"/>
      <c r="G263" s="227">
        <v>4</v>
      </c>
      <c r="H263" s="223">
        <f t="shared" si="13"/>
        <v>4</v>
      </c>
      <c r="I263" s="223" t="e">
        <f>'4、综合单价分析表'!#REF!</f>
        <v>#REF!</v>
      </c>
      <c r="J263" s="223" t="e">
        <f t="shared" si="15"/>
        <v>#REF!</v>
      </c>
      <c r="K263" s="239"/>
    </row>
    <row r="264" spans="1:11" s="220" customFormat="1" ht="21.6" hidden="1" outlineLevel="2">
      <c r="A264" s="210">
        <v>9</v>
      </c>
      <c r="B264" s="69" t="s">
        <v>437</v>
      </c>
      <c r="C264" s="211" t="s">
        <v>429</v>
      </c>
      <c r="D264" s="98" t="s">
        <v>109</v>
      </c>
      <c r="E264" s="227"/>
      <c r="F264" s="227"/>
      <c r="G264" s="227">
        <v>4</v>
      </c>
      <c r="H264" s="223">
        <f t="shared" si="13"/>
        <v>4</v>
      </c>
      <c r="I264" s="223" t="e">
        <f>'4、综合单价分析表'!#REF!</f>
        <v>#REF!</v>
      </c>
      <c r="J264" s="223" t="e">
        <f t="shared" si="15"/>
        <v>#REF!</v>
      </c>
      <c r="K264" s="239"/>
    </row>
    <row r="265" spans="1:11" s="220" customFormat="1" ht="21.6" hidden="1" outlineLevel="2">
      <c r="A265" s="210">
        <v>10</v>
      </c>
      <c r="B265" s="69" t="s">
        <v>438</v>
      </c>
      <c r="C265" s="211" t="s">
        <v>429</v>
      </c>
      <c r="D265" s="98" t="s">
        <v>109</v>
      </c>
      <c r="E265" s="227"/>
      <c r="F265" s="227"/>
      <c r="G265" s="227">
        <v>4</v>
      </c>
      <c r="H265" s="223">
        <f t="shared" si="13"/>
        <v>4</v>
      </c>
      <c r="I265" s="223" t="e">
        <f>'4、综合单价分析表'!#REF!</f>
        <v>#REF!</v>
      </c>
      <c r="J265" s="223" t="e">
        <f t="shared" si="15"/>
        <v>#REF!</v>
      </c>
      <c r="K265" s="239"/>
    </row>
    <row r="266" spans="1:11" s="220" customFormat="1" ht="21.6" hidden="1" outlineLevel="2">
      <c r="A266" s="210">
        <v>11</v>
      </c>
      <c r="B266" s="69" t="s">
        <v>439</v>
      </c>
      <c r="C266" s="211" t="s">
        <v>429</v>
      </c>
      <c r="D266" s="98" t="s">
        <v>109</v>
      </c>
      <c r="E266" s="227"/>
      <c r="F266" s="227"/>
      <c r="G266" s="227">
        <v>32</v>
      </c>
      <c r="H266" s="223">
        <f t="shared" si="13"/>
        <v>32</v>
      </c>
      <c r="I266" s="223" t="e">
        <f>'4、综合单价分析表'!#REF!</f>
        <v>#REF!</v>
      </c>
      <c r="J266" s="223" t="e">
        <f t="shared" si="15"/>
        <v>#REF!</v>
      </c>
      <c r="K266" s="239"/>
    </row>
    <row r="267" spans="1:11" s="220" customFormat="1" ht="21.6" hidden="1" outlineLevel="2">
      <c r="A267" s="210">
        <v>12</v>
      </c>
      <c r="B267" s="69" t="s">
        <v>440</v>
      </c>
      <c r="C267" s="211" t="s">
        <v>429</v>
      </c>
      <c r="D267" s="98" t="s">
        <v>109</v>
      </c>
      <c r="E267" s="227"/>
      <c r="F267" s="227"/>
      <c r="G267" s="227">
        <v>4</v>
      </c>
      <c r="H267" s="223">
        <f t="shared" si="13"/>
        <v>4</v>
      </c>
      <c r="I267" s="223" t="e">
        <f>'4、综合单价分析表'!#REF!</f>
        <v>#REF!</v>
      </c>
      <c r="J267" s="223" t="e">
        <f t="shared" si="15"/>
        <v>#REF!</v>
      </c>
      <c r="K267" s="239"/>
    </row>
    <row r="268" spans="1:11" s="220" customFormat="1" ht="21.6" hidden="1" outlineLevel="2">
      <c r="A268" s="210">
        <v>13</v>
      </c>
      <c r="B268" s="69" t="s">
        <v>441</v>
      </c>
      <c r="C268" s="211" t="s">
        <v>442</v>
      </c>
      <c r="D268" s="98" t="s">
        <v>109</v>
      </c>
      <c r="E268" s="227">
        <f>12+3*41</f>
        <v>135</v>
      </c>
      <c r="F268" s="227"/>
      <c r="G268" s="227">
        <f>80+10</f>
        <v>90</v>
      </c>
      <c r="H268" s="223">
        <f t="shared" si="13"/>
        <v>225</v>
      </c>
      <c r="I268" s="223" t="e">
        <f>'4、综合单价分析表'!#REF!</f>
        <v>#REF!</v>
      </c>
      <c r="J268" s="223" t="e">
        <f t="shared" si="15"/>
        <v>#REF!</v>
      </c>
      <c r="K268" s="239"/>
    </row>
    <row r="269" spans="1:11" s="220" customFormat="1" ht="21.6" hidden="1" outlineLevel="2">
      <c r="A269" s="210">
        <v>14</v>
      </c>
      <c r="B269" s="69" t="s">
        <v>443</v>
      </c>
      <c r="C269" s="211" t="s">
        <v>442</v>
      </c>
      <c r="D269" s="98" t="s">
        <v>109</v>
      </c>
      <c r="E269" s="227"/>
      <c r="F269" s="227"/>
      <c r="G269" s="227">
        <v>4</v>
      </c>
      <c r="H269" s="223">
        <f t="shared" si="13"/>
        <v>4</v>
      </c>
      <c r="I269" s="223" t="e">
        <f>'4、综合单价分析表'!#REF!</f>
        <v>#REF!</v>
      </c>
      <c r="J269" s="223" t="e">
        <f t="shared" si="15"/>
        <v>#REF!</v>
      </c>
      <c r="K269" s="239"/>
    </row>
    <row r="270" spans="1:11" s="220" customFormat="1" ht="21.6" hidden="1" outlineLevel="2">
      <c r="A270" s="210">
        <v>15</v>
      </c>
      <c r="B270" s="69" t="s">
        <v>444</v>
      </c>
      <c r="C270" s="211" t="s">
        <v>442</v>
      </c>
      <c r="D270" s="98" t="s">
        <v>109</v>
      </c>
      <c r="E270" s="227">
        <f>37+22*41</f>
        <v>939</v>
      </c>
      <c r="F270" s="227">
        <v>688</v>
      </c>
      <c r="G270" s="227">
        <v>35</v>
      </c>
      <c r="H270" s="223">
        <f t="shared" si="13"/>
        <v>1662</v>
      </c>
      <c r="I270" s="223" t="e">
        <f>'4、综合单价分析表'!#REF!</f>
        <v>#REF!</v>
      </c>
      <c r="J270" s="223" t="e">
        <f t="shared" si="15"/>
        <v>#REF!</v>
      </c>
      <c r="K270" s="239"/>
    </row>
    <row r="271" spans="1:11" s="220" customFormat="1" ht="43.2" hidden="1" outlineLevel="2">
      <c r="A271" s="210">
        <v>16</v>
      </c>
      <c r="B271" s="105" t="s">
        <v>445</v>
      </c>
      <c r="C271" s="212" t="s">
        <v>446</v>
      </c>
      <c r="D271" s="98" t="s">
        <v>109</v>
      </c>
      <c r="E271" s="227">
        <v>4</v>
      </c>
      <c r="F271" s="227">
        <v>4</v>
      </c>
      <c r="G271" s="227">
        <v>126</v>
      </c>
      <c r="H271" s="223">
        <f t="shared" si="13"/>
        <v>134</v>
      </c>
      <c r="I271" s="223" t="e">
        <f>'4、综合单价分析表'!#REF!</f>
        <v>#REF!</v>
      </c>
      <c r="J271" s="223" t="e">
        <f t="shared" si="15"/>
        <v>#REF!</v>
      </c>
      <c r="K271" s="239"/>
    </row>
    <row r="272" spans="1:11" s="220" customFormat="1" ht="43.2" hidden="1" outlineLevel="2">
      <c r="A272" s="210">
        <v>17</v>
      </c>
      <c r="B272" s="105" t="s">
        <v>447</v>
      </c>
      <c r="C272" s="212" t="s">
        <v>446</v>
      </c>
      <c r="D272" s="98" t="s">
        <v>109</v>
      </c>
      <c r="E272" s="227"/>
      <c r="F272" s="227"/>
      <c r="G272" s="227">
        <v>792</v>
      </c>
      <c r="H272" s="223">
        <f t="shared" si="13"/>
        <v>792</v>
      </c>
      <c r="I272" s="223" t="e">
        <f>'4、综合单价分析表'!#REF!</f>
        <v>#REF!</v>
      </c>
      <c r="J272" s="223" t="e">
        <f t="shared" si="15"/>
        <v>#REF!</v>
      </c>
      <c r="K272" s="239"/>
    </row>
    <row r="273" spans="1:11" s="220" customFormat="1" ht="43.2" hidden="1" outlineLevel="2">
      <c r="A273" s="210">
        <v>18</v>
      </c>
      <c r="B273" s="105" t="s">
        <v>448</v>
      </c>
      <c r="C273" s="212" t="s">
        <v>446</v>
      </c>
      <c r="D273" s="98" t="s">
        <v>109</v>
      </c>
      <c r="E273" s="227"/>
      <c r="F273" s="227"/>
      <c r="G273" s="227">
        <v>4</v>
      </c>
      <c r="H273" s="223">
        <f t="shared" si="13"/>
        <v>4</v>
      </c>
      <c r="I273" s="223" t="e">
        <f>'4、综合单价分析表'!#REF!</f>
        <v>#REF!</v>
      </c>
      <c r="J273" s="223" t="e">
        <f t="shared" si="15"/>
        <v>#REF!</v>
      </c>
      <c r="K273" s="239"/>
    </row>
    <row r="274" spans="1:11" s="220" customFormat="1" ht="43.2" hidden="1" outlineLevel="2">
      <c r="A274" s="210">
        <v>19</v>
      </c>
      <c r="B274" s="105" t="s">
        <v>449</v>
      </c>
      <c r="C274" s="212" t="s">
        <v>446</v>
      </c>
      <c r="D274" s="98" t="s">
        <v>109</v>
      </c>
      <c r="E274" s="227"/>
      <c r="F274" s="227"/>
      <c r="G274" s="227">
        <v>4</v>
      </c>
      <c r="H274" s="223">
        <f t="shared" si="13"/>
        <v>4</v>
      </c>
      <c r="I274" s="223" t="e">
        <f>'4、综合单价分析表'!#REF!</f>
        <v>#REF!</v>
      </c>
      <c r="J274" s="223" t="e">
        <f t="shared" si="15"/>
        <v>#REF!</v>
      </c>
      <c r="K274" s="239"/>
    </row>
    <row r="275" spans="1:11" s="220" customFormat="1" ht="43.2" hidden="1" outlineLevel="2">
      <c r="A275" s="210">
        <v>20</v>
      </c>
      <c r="B275" s="105" t="s">
        <v>450</v>
      </c>
      <c r="C275" s="212" t="s">
        <v>446</v>
      </c>
      <c r="D275" s="98" t="s">
        <v>109</v>
      </c>
      <c r="E275" s="227">
        <v>4</v>
      </c>
      <c r="F275" s="227">
        <v>4</v>
      </c>
      <c r="G275" s="227">
        <v>4</v>
      </c>
      <c r="H275" s="223">
        <f t="shared" si="13"/>
        <v>12</v>
      </c>
      <c r="I275" s="223" t="e">
        <f>'4、综合单价分析表'!#REF!</f>
        <v>#REF!</v>
      </c>
      <c r="J275" s="223" t="e">
        <f t="shared" si="15"/>
        <v>#REF!</v>
      </c>
      <c r="K275" s="239"/>
    </row>
    <row r="276" spans="1:11" s="220" customFormat="1" ht="43.2" hidden="1" outlineLevel="2">
      <c r="A276" s="210">
        <v>21</v>
      </c>
      <c r="B276" s="105" t="s">
        <v>451</v>
      </c>
      <c r="C276" s="212" t="s">
        <v>446</v>
      </c>
      <c r="D276" s="98" t="s">
        <v>109</v>
      </c>
      <c r="E276" s="227">
        <v>178</v>
      </c>
      <c r="F276" s="227"/>
      <c r="G276" s="227">
        <v>106</v>
      </c>
      <c r="H276" s="223">
        <f t="shared" si="13"/>
        <v>284</v>
      </c>
      <c r="I276" s="223" t="e">
        <f>'4、综合单价分析表'!#REF!</f>
        <v>#REF!</v>
      </c>
      <c r="J276" s="223" t="e">
        <f t="shared" si="15"/>
        <v>#REF!</v>
      </c>
      <c r="K276" s="239"/>
    </row>
    <row r="277" spans="1:11" s="220" customFormat="1" ht="43.2" hidden="1" outlineLevel="2">
      <c r="A277" s="210">
        <v>22</v>
      </c>
      <c r="B277" s="105" t="s">
        <v>452</v>
      </c>
      <c r="C277" s="212" t="s">
        <v>446</v>
      </c>
      <c r="D277" s="98" t="s">
        <v>109</v>
      </c>
      <c r="E277" s="227"/>
      <c r="F277" s="227"/>
      <c r="G277" s="227">
        <v>31</v>
      </c>
      <c r="H277" s="223">
        <f t="shared" si="13"/>
        <v>31</v>
      </c>
      <c r="I277" s="223" t="e">
        <f>'4、综合单价分析表'!#REF!</f>
        <v>#REF!</v>
      </c>
      <c r="J277" s="223" t="e">
        <f t="shared" si="15"/>
        <v>#REF!</v>
      </c>
      <c r="K277" s="239"/>
    </row>
    <row r="278" spans="1:11" s="220" customFormat="1" ht="43.2" hidden="1" outlineLevel="2">
      <c r="A278" s="210">
        <v>23</v>
      </c>
      <c r="B278" s="105" t="s">
        <v>453</v>
      </c>
      <c r="C278" s="212" t="s">
        <v>446</v>
      </c>
      <c r="D278" s="98" t="s">
        <v>109</v>
      </c>
      <c r="E278" s="227">
        <v>2</v>
      </c>
      <c r="F278" s="227">
        <v>2</v>
      </c>
      <c r="G278" s="227">
        <v>2</v>
      </c>
      <c r="H278" s="223">
        <f t="shared" si="13"/>
        <v>6</v>
      </c>
      <c r="I278" s="223" t="e">
        <f>'4、综合单价分析表'!#REF!</f>
        <v>#REF!</v>
      </c>
      <c r="J278" s="223" t="e">
        <f t="shared" si="15"/>
        <v>#REF!</v>
      </c>
      <c r="K278" s="239"/>
    </row>
    <row r="279" spans="1:11" s="220" customFormat="1" ht="43.2" hidden="1" outlineLevel="2">
      <c r="A279" s="210">
        <v>24</v>
      </c>
      <c r="B279" s="105" t="s">
        <v>454</v>
      </c>
      <c r="C279" s="212" t="s">
        <v>446</v>
      </c>
      <c r="D279" s="98" t="s">
        <v>109</v>
      </c>
      <c r="E279" s="227"/>
      <c r="F279" s="227"/>
      <c r="G279" s="227">
        <v>8</v>
      </c>
      <c r="H279" s="223">
        <f t="shared" si="13"/>
        <v>8</v>
      </c>
      <c r="I279" s="223" t="e">
        <f>'4、综合单价分析表'!#REF!</f>
        <v>#REF!</v>
      </c>
      <c r="J279" s="223" t="e">
        <f t="shared" si="15"/>
        <v>#REF!</v>
      </c>
      <c r="K279" s="239"/>
    </row>
    <row r="280" spans="1:11" s="220" customFormat="1" ht="43.2" hidden="1" outlineLevel="2">
      <c r="A280" s="210">
        <v>25</v>
      </c>
      <c r="B280" s="105" t="s">
        <v>455</v>
      </c>
      <c r="C280" s="212" t="s">
        <v>446</v>
      </c>
      <c r="D280" s="98" t="s">
        <v>109</v>
      </c>
      <c r="E280" s="227">
        <v>7</v>
      </c>
      <c r="F280" s="227"/>
      <c r="G280" s="227">
        <f>16+49</f>
        <v>65</v>
      </c>
      <c r="H280" s="223">
        <f t="shared" si="13"/>
        <v>72</v>
      </c>
      <c r="I280" s="223" t="e">
        <f>'4、综合单价分析表'!#REF!</f>
        <v>#REF!</v>
      </c>
      <c r="J280" s="223" t="e">
        <f t="shared" si="15"/>
        <v>#REF!</v>
      </c>
      <c r="K280" s="239"/>
    </row>
    <row r="281" spans="1:11" s="220" customFormat="1" ht="43.2" hidden="1" outlineLevel="2">
      <c r="A281" s="210">
        <v>26</v>
      </c>
      <c r="B281" s="69" t="s">
        <v>456</v>
      </c>
      <c r="C281" s="212" t="s">
        <v>446</v>
      </c>
      <c r="D281" s="98" t="s">
        <v>109</v>
      </c>
      <c r="E281" s="227">
        <v>2</v>
      </c>
      <c r="F281" s="227">
        <v>2</v>
      </c>
      <c r="G281" s="227">
        <v>2</v>
      </c>
      <c r="H281" s="223">
        <f t="shared" si="13"/>
        <v>6</v>
      </c>
      <c r="I281" s="223" t="e">
        <f>'4、综合单价分析表'!#REF!</f>
        <v>#REF!</v>
      </c>
      <c r="J281" s="223" t="e">
        <f t="shared" si="15"/>
        <v>#REF!</v>
      </c>
      <c r="K281" s="239"/>
    </row>
    <row r="282" spans="1:11" s="220" customFormat="1" ht="43.2" hidden="1" outlineLevel="2">
      <c r="A282" s="210">
        <v>27</v>
      </c>
      <c r="B282" s="69" t="s">
        <v>457</v>
      </c>
      <c r="C282" s="212" t="s">
        <v>446</v>
      </c>
      <c r="D282" s="98" t="s">
        <v>109</v>
      </c>
      <c r="E282" s="227">
        <f>4*41+27</f>
        <v>191</v>
      </c>
      <c r="F282" s="227"/>
      <c r="G282" s="227">
        <v>94</v>
      </c>
      <c r="H282" s="223">
        <f t="shared" si="13"/>
        <v>285</v>
      </c>
      <c r="I282" s="223" t="e">
        <f>'4、综合单价分析表'!#REF!</f>
        <v>#REF!</v>
      </c>
      <c r="J282" s="223" t="e">
        <f t="shared" si="15"/>
        <v>#REF!</v>
      </c>
      <c r="K282" s="239"/>
    </row>
    <row r="283" spans="1:11" s="220" customFormat="1" ht="43.2" hidden="1" outlineLevel="2">
      <c r="A283" s="210">
        <v>28</v>
      </c>
      <c r="B283" s="69" t="s">
        <v>458</v>
      </c>
      <c r="C283" s="212" t="s">
        <v>446</v>
      </c>
      <c r="D283" s="98" t="s">
        <v>109</v>
      </c>
      <c r="E283" s="227">
        <f>3*41+20</f>
        <v>143</v>
      </c>
      <c r="F283" s="227"/>
      <c r="G283" s="227">
        <v>130</v>
      </c>
      <c r="H283" s="223">
        <f t="shared" si="13"/>
        <v>273</v>
      </c>
      <c r="I283" s="223" t="e">
        <f>'4、综合单价分析表'!#REF!</f>
        <v>#REF!</v>
      </c>
      <c r="J283" s="223" t="e">
        <f t="shared" si="15"/>
        <v>#REF!</v>
      </c>
      <c r="K283" s="239"/>
    </row>
    <row r="284" spans="1:11" s="220" customFormat="1" ht="43.2" hidden="1" outlineLevel="2">
      <c r="A284" s="210">
        <v>29</v>
      </c>
      <c r="B284" s="69" t="s">
        <v>459</v>
      </c>
      <c r="C284" s="212" t="s">
        <v>446</v>
      </c>
      <c r="D284" s="98" t="s">
        <v>109</v>
      </c>
      <c r="E284" s="227">
        <v>873</v>
      </c>
      <c r="F284" s="227"/>
      <c r="G284" s="227">
        <v>299</v>
      </c>
      <c r="H284" s="223">
        <f t="shared" si="13"/>
        <v>1172</v>
      </c>
      <c r="I284" s="223" t="e">
        <f>'4、综合单价分析表'!#REF!</f>
        <v>#REF!</v>
      </c>
      <c r="J284" s="223" t="e">
        <f t="shared" si="15"/>
        <v>#REF!</v>
      </c>
      <c r="K284" s="239"/>
    </row>
    <row r="285" spans="1:11" s="220" customFormat="1" ht="43.2" hidden="1" outlineLevel="2">
      <c r="A285" s="210">
        <v>30</v>
      </c>
      <c r="B285" s="69" t="s">
        <v>460</v>
      </c>
      <c r="C285" s="212" t="s">
        <v>446</v>
      </c>
      <c r="D285" s="98" t="s">
        <v>109</v>
      </c>
      <c r="E285" s="227">
        <v>193</v>
      </c>
      <c r="F285" s="227"/>
      <c r="G285" s="227">
        <v>65</v>
      </c>
      <c r="H285" s="223">
        <f t="shared" si="13"/>
        <v>258</v>
      </c>
      <c r="I285" s="223" t="e">
        <f>'4、综合单价分析表'!#REF!</f>
        <v>#REF!</v>
      </c>
      <c r="J285" s="223" t="e">
        <f t="shared" si="15"/>
        <v>#REF!</v>
      </c>
      <c r="K285" s="239"/>
    </row>
    <row r="286" spans="1:11" s="220" customFormat="1" ht="43.2" hidden="1" outlineLevel="2">
      <c r="A286" s="210">
        <v>31</v>
      </c>
      <c r="B286" s="69" t="s">
        <v>461</v>
      </c>
      <c r="C286" s="212" t="s">
        <v>446</v>
      </c>
      <c r="D286" s="98" t="s">
        <v>109</v>
      </c>
      <c r="E286" s="227">
        <v>2</v>
      </c>
      <c r="F286" s="227">
        <v>2</v>
      </c>
      <c r="G286" s="227">
        <v>2</v>
      </c>
      <c r="H286" s="223">
        <f t="shared" si="13"/>
        <v>6</v>
      </c>
      <c r="I286" s="223" t="e">
        <f>'4、综合单价分析表'!#REF!</f>
        <v>#REF!</v>
      </c>
      <c r="J286" s="223" t="e">
        <f t="shared" si="15"/>
        <v>#REF!</v>
      </c>
      <c r="K286" s="239"/>
    </row>
    <row r="287" spans="1:11" s="220" customFormat="1" ht="43.2" hidden="1" outlineLevel="2">
      <c r="A287" s="210">
        <v>32</v>
      </c>
      <c r="B287" s="69" t="s">
        <v>462</v>
      </c>
      <c r="C287" s="212" t="s">
        <v>446</v>
      </c>
      <c r="D287" s="98" t="s">
        <v>109</v>
      </c>
      <c r="E287" s="227">
        <v>2</v>
      </c>
      <c r="F287" s="227">
        <v>2</v>
      </c>
      <c r="G287" s="227">
        <v>2</v>
      </c>
      <c r="H287" s="223">
        <f t="shared" si="13"/>
        <v>6</v>
      </c>
      <c r="I287" s="223" t="e">
        <f>'4、综合单价分析表'!#REF!</f>
        <v>#REF!</v>
      </c>
      <c r="J287" s="223" t="e">
        <f t="shared" si="15"/>
        <v>#REF!</v>
      </c>
      <c r="K287" s="239"/>
    </row>
    <row r="288" spans="1:11" s="220" customFormat="1" ht="43.2" hidden="1" outlineLevel="2">
      <c r="A288" s="210">
        <v>33</v>
      </c>
      <c r="B288" s="69" t="s">
        <v>463</v>
      </c>
      <c r="C288" s="212" t="s">
        <v>446</v>
      </c>
      <c r="D288" s="98" t="s">
        <v>109</v>
      </c>
      <c r="E288" s="227">
        <v>2</v>
      </c>
      <c r="F288" s="227">
        <v>2</v>
      </c>
      <c r="G288" s="227">
        <v>2</v>
      </c>
      <c r="H288" s="223">
        <f t="shared" si="13"/>
        <v>6</v>
      </c>
      <c r="I288" s="223" t="e">
        <f>'4、综合单价分析表'!#REF!</f>
        <v>#REF!</v>
      </c>
      <c r="J288" s="223" t="e">
        <f t="shared" si="15"/>
        <v>#REF!</v>
      </c>
      <c r="K288" s="239"/>
    </row>
    <row r="289" spans="1:11" s="220" customFormat="1" ht="43.2" hidden="1" outlineLevel="2">
      <c r="A289" s="210">
        <v>34</v>
      </c>
      <c r="B289" s="105" t="s">
        <v>464</v>
      </c>
      <c r="C289" s="212" t="s">
        <v>446</v>
      </c>
      <c r="D289" s="98" t="s">
        <v>109</v>
      </c>
      <c r="E289" s="227">
        <v>589</v>
      </c>
      <c r="F289" s="227"/>
      <c r="G289" s="227">
        <v>154</v>
      </c>
      <c r="H289" s="223">
        <f t="shared" si="13"/>
        <v>743</v>
      </c>
      <c r="I289" s="223" t="e">
        <f>'4、综合单价分析表'!#REF!</f>
        <v>#REF!</v>
      </c>
      <c r="J289" s="223" t="e">
        <f t="shared" si="15"/>
        <v>#REF!</v>
      </c>
      <c r="K289" s="239"/>
    </row>
    <row r="290" spans="1:11" s="220" customFormat="1" ht="43.2" hidden="1" outlineLevel="2">
      <c r="A290" s="210">
        <v>35</v>
      </c>
      <c r="B290" s="105" t="s">
        <v>465</v>
      </c>
      <c r="C290" s="212" t="s">
        <v>446</v>
      </c>
      <c r="D290" s="98" t="s">
        <v>109</v>
      </c>
      <c r="E290" s="227">
        <v>2</v>
      </c>
      <c r="F290" s="227">
        <v>2</v>
      </c>
      <c r="G290" s="227">
        <v>2</v>
      </c>
      <c r="H290" s="223">
        <f t="shared" si="13"/>
        <v>6</v>
      </c>
      <c r="I290" s="223" t="e">
        <f>'4、综合单价分析表'!#REF!</f>
        <v>#REF!</v>
      </c>
      <c r="J290" s="223" t="e">
        <f t="shared" si="15"/>
        <v>#REF!</v>
      </c>
      <c r="K290" s="239"/>
    </row>
    <row r="291" spans="1:11" s="220" customFormat="1" ht="43.2" hidden="1" outlineLevel="2">
      <c r="A291" s="210">
        <v>36</v>
      </c>
      <c r="B291" s="105" t="s">
        <v>466</v>
      </c>
      <c r="C291" s="212" t="s">
        <v>446</v>
      </c>
      <c r="D291" s="98" t="s">
        <v>109</v>
      </c>
      <c r="E291" s="227">
        <v>218</v>
      </c>
      <c r="F291" s="227"/>
      <c r="G291" s="227">
        <v>122</v>
      </c>
      <c r="H291" s="223">
        <f t="shared" si="13"/>
        <v>340</v>
      </c>
      <c r="I291" s="223" t="e">
        <f>'4、综合单价分析表'!#REF!</f>
        <v>#REF!</v>
      </c>
      <c r="J291" s="223" t="e">
        <f t="shared" si="15"/>
        <v>#REF!</v>
      </c>
      <c r="K291" s="239"/>
    </row>
    <row r="292" spans="1:11" s="220" customFormat="1" ht="43.2" hidden="1" outlineLevel="2">
      <c r="A292" s="210">
        <v>37</v>
      </c>
      <c r="B292" s="105" t="s">
        <v>467</v>
      </c>
      <c r="C292" s="212" t="s">
        <v>446</v>
      </c>
      <c r="D292" s="98" t="s">
        <v>109</v>
      </c>
      <c r="E292" s="227">
        <v>95</v>
      </c>
      <c r="F292" s="227"/>
      <c r="G292" s="227">
        <v>36</v>
      </c>
      <c r="H292" s="223">
        <f t="shared" si="13"/>
        <v>131</v>
      </c>
      <c r="I292" s="223" t="e">
        <f>'4、综合单价分析表'!#REF!</f>
        <v>#REF!</v>
      </c>
      <c r="J292" s="223" t="e">
        <f t="shared" si="15"/>
        <v>#REF!</v>
      </c>
      <c r="K292" s="239"/>
    </row>
    <row r="293" spans="1:11" s="220" customFormat="1" ht="43.2" hidden="1" outlineLevel="2">
      <c r="A293" s="210">
        <v>38</v>
      </c>
      <c r="B293" s="105" t="s">
        <v>468</v>
      </c>
      <c r="C293" s="212" t="s">
        <v>446</v>
      </c>
      <c r="D293" s="98" t="s">
        <v>109</v>
      </c>
      <c r="E293" s="227">
        <f>22*41+37</f>
        <v>939</v>
      </c>
      <c r="F293" s="227">
        <v>688</v>
      </c>
      <c r="G293" s="227">
        <v>2</v>
      </c>
      <c r="H293" s="223">
        <f t="shared" si="13"/>
        <v>1629</v>
      </c>
      <c r="I293" s="223" t="e">
        <f>'4、综合单价分析表'!#REF!</f>
        <v>#REF!</v>
      </c>
      <c r="J293" s="223" t="e">
        <f t="shared" si="15"/>
        <v>#REF!</v>
      </c>
      <c r="K293" s="239"/>
    </row>
    <row r="294" spans="1:11" s="220" customFormat="1" ht="43.2" hidden="1" outlineLevel="2">
      <c r="A294" s="210">
        <v>39</v>
      </c>
      <c r="B294" s="105" t="s">
        <v>469</v>
      </c>
      <c r="C294" s="212" t="s">
        <v>446</v>
      </c>
      <c r="D294" s="98" t="s">
        <v>109</v>
      </c>
      <c r="E294" s="227">
        <v>2</v>
      </c>
      <c r="F294" s="227">
        <v>2</v>
      </c>
      <c r="G294" s="227">
        <v>2</v>
      </c>
      <c r="H294" s="223">
        <f t="shared" si="13"/>
        <v>6</v>
      </c>
      <c r="I294" s="223" t="e">
        <f>'4、综合单价分析表'!#REF!</f>
        <v>#REF!</v>
      </c>
      <c r="J294" s="223" t="e">
        <f t="shared" si="15"/>
        <v>#REF!</v>
      </c>
      <c r="K294" s="239"/>
    </row>
    <row r="295" spans="1:11" s="220" customFormat="1" ht="43.2" hidden="1" outlineLevel="2">
      <c r="A295" s="210">
        <v>40</v>
      </c>
      <c r="B295" s="105" t="s">
        <v>470</v>
      </c>
      <c r="C295" s="212" t="s">
        <v>446</v>
      </c>
      <c r="D295" s="98" t="s">
        <v>109</v>
      </c>
      <c r="E295" s="227">
        <v>45</v>
      </c>
      <c r="F295" s="227"/>
      <c r="G295" s="227">
        <v>7</v>
      </c>
      <c r="H295" s="223">
        <f t="shared" si="13"/>
        <v>52</v>
      </c>
      <c r="I295" s="223" t="e">
        <f>'4、综合单价分析表'!#REF!</f>
        <v>#REF!</v>
      </c>
      <c r="J295" s="223" t="e">
        <f t="shared" si="15"/>
        <v>#REF!</v>
      </c>
      <c r="K295" s="239"/>
    </row>
    <row r="296" spans="1:11" s="220" customFormat="1" ht="43.2" hidden="1" outlineLevel="2">
      <c r="A296" s="210">
        <v>41</v>
      </c>
      <c r="B296" s="105" t="s">
        <v>471</v>
      </c>
      <c r="C296" s="212" t="s">
        <v>446</v>
      </c>
      <c r="D296" s="98" t="s">
        <v>109</v>
      </c>
      <c r="E296" s="227">
        <v>2</v>
      </c>
      <c r="F296" s="227">
        <v>2</v>
      </c>
      <c r="G296" s="227"/>
      <c r="H296" s="223">
        <f t="shared" si="13"/>
        <v>4</v>
      </c>
      <c r="I296" s="223" t="e">
        <f>'4、综合单价分析表'!#REF!</f>
        <v>#REF!</v>
      </c>
      <c r="J296" s="223" t="e">
        <f t="shared" si="15"/>
        <v>#REF!</v>
      </c>
      <c r="K296" s="239"/>
    </row>
    <row r="297" spans="1:11" s="220" customFormat="1" ht="43.2" hidden="1" outlineLevel="2">
      <c r="A297" s="210">
        <v>42</v>
      </c>
      <c r="B297" s="105" t="s">
        <v>472</v>
      </c>
      <c r="C297" s="212" t="s">
        <v>446</v>
      </c>
      <c r="D297" s="98" t="s">
        <v>109</v>
      </c>
      <c r="E297" s="227">
        <v>10</v>
      </c>
      <c r="F297" s="227">
        <v>10</v>
      </c>
      <c r="G297" s="227"/>
      <c r="H297" s="223">
        <f t="shared" si="13"/>
        <v>20</v>
      </c>
      <c r="I297" s="223" t="e">
        <f>'4、综合单价分析表'!#REF!</f>
        <v>#REF!</v>
      </c>
      <c r="J297" s="223" t="e">
        <f t="shared" ref="J297:J303" si="16">I297*H297</f>
        <v>#REF!</v>
      </c>
      <c r="K297" s="239"/>
    </row>
    <row r="298" spans="1:11" s="220" customFormat="1" ht="43.2" hidden="1" outlineLevel="2">
      <c r="A298" s="210">
        <v>43</v>
      </c>
      <c r="B298" s="105" t="s">
        <v>473</v>
      </c>
      <c r="C298" s="212" t="s">
        <v>446</v>
      </c>
      <c r="D298" s="98" t="s">
        <v>109</v>
      </c>
      <c r="E298" s="227">
        <v>1</v>
      </c>
      <c r="F298" s="227">
        <v>1</v>
      </c>
      <c r="G298" s="227"/>
      <c r="H298" s="223">
        <f t="shared" si="13"/>
        <v>2</v>
      </c>
      <c r="I298" s="223" t="e">
        <f>'4、综合单价分析表'!#REF!</f>
        <v>#REF!</v>
      </c>
      <c r="J298" s="223" t="e">
        <f t="shared" si="16"/>
        <v>#REF!</v>
      </c>
      <c r="K298" s="239"/>
    </row>
    <row r="299" spans="1:11" s="220" customFormat="1" ht="43.2" hidden="1" outlineLevel="2">
      <c r="A299" s="210">
        <v>44</v>
      </c>
      <c r="B299" s="105" t="s">
        <v>474</v>
      </c>
      <c r="C299" s="212" t="s">
        <v>446</v>
      </c>
      <c r="D299" s="98" t="s">
        <v>109</v>
      </c>
      <c r="E299" s="227">
        <v>5</v>
      </c>
      <c r="F299" s="227">
        <v>5</v>
      </c>
      <c r="G299" s="227"/>
      <c r="H299" s="223">
        <f t="shared" si="13"/>
        <v>10</v>
      </c>
      <c r="I299" s="223" t="e">
        <f>'4、综合单价分析表'!#REF!</f>
        <v>#REF!</v>
      </c>
      <c r="J299" s="223" t="e">
        <f t="shared" si="16"/>
        <v>#REF!</v>
      </c>
      <c r="K299" s="239"/>
    </row>
    <row r="300" spans="1:11" s="220" customFormat="1" ht="43.2" hidden="1" outlineLevel="2">
      <c r="A300" s="210">
        <v>45</v>
      </c>
      <c r="B300" s="105" t="s">
        <v>475</v>
      </c>
      <c r="C300" s="212" t="s">
        <v>446</v>
      </c>
      <c r="D300" s="98" t="s">
        <v>109</v>
      </c>
      <c r="E300" s="227">
        <v>1</v>
      </c>
      <c r="F300" s="227">
        <v>1</v>
      </c>
      <c r="G300" s="227"/>
      <c r="H300" s="223">
        <f t="shared" si="13"/>
        <v>2</v>
      </c>
      <c r="I300" s="223" t="e">
        <f>'4、综合单价分析表'!#REF!</f>
        <v>#REF!</v>
      </c>
      <c r="J300" s="223" t="e">
        <f t="shared" si="16"/>
        <v>#REF!</v>
      </c>
      <c r="K300" s="239"/>
    </row>
    <row r="301" spans="1:11" s="220" customFormat="1" ht="43.2" hidden="1" outlineLevel="2">
      <c r="A301" s="210">
        <v>46</v>
      </c>
      <c r="B301" s="105" t="s">
        <v>476</v>
      </c>
      <c r="C301" s="212" t="s">
        <v>446</v>
      </c>
      <c r="D301" s="98" t="s">
        <v>109</v>
      </c>
      <c r="E301" s="227">
        <v>5</v>
      </c>
      <c r="F301" s="227">
        <v>5</v>
      </c>
      <c r="G301" s="227"/>
      <c r="H301" s="223">
        <f t="shared" si="13"/>
        <v>10</v>
      </c>
      <c r="I301" s="223" t="e">
        <f>'4、综合单价分析表'!#REF!</f>
        <v>#REF!</v>
      </c>
      <c r="J301" s="223" t="e">
        <f t="shared" si="16"/>
        <v>#REF!</v>
      </c>
      <c r="K301" s="239"/>
    </row>
    <row r="302" spans="1:11" s="220" customFormat="1" ht="43.2" hidden="1" outlineLevel="2">
      <c r="A302" s="210">
        <v>47</v>
      </c>
      <c r="B302" s="105" t="s">
        <v>477</v>
      </c>
      <c r="C302" s="212" t="s">
        <v>446</v>
      </c>
      <c r="D302" s="98" t="s">
        <v>109</v>
      </c>
      <c r="E302" s="227">
        <v>6</v>
      </c>
      <c r="F302" s="227">
        <v>6</v>
      </c>
      <c r="G302" s="227"/>
      <c r="H302" s="223">
        <f t="shared" si="13"/>
        <v>12</v>
      </c>
      <c r="I302" s="223" t="e">
        <f>'4、综合单价分析表'!#REF!</f>
        <v>#REF!</v>
      </c>
      <c r="J302" s="223" t="e">
        <f t="shared" si="16"/>
        <v>#REF!</v>
      </c>
      <c r="K302" s="239"/>
    </row>
    <row r="303" spans="1:11" s="220" customFormat="1" ht="32.4" hidden="1" outlineLevel="2">
      <c r="A303" s="210">
        <v>48</v>
      </c>
      <c r="B303" s="105" t="s">
        <v>478</v>
      </c>
      <c r="C303" s="211" t="s">
        <v>479</v>
      </c>
      <c r="D303" s="98" t="s">
        <v>109</v>
      </c>
      <c r="E303" s="227">
        <v>30</v>
      </c>
      <c r="F303" s="227">
        <v>10</v>
      </c>
      <c r="G303" s="227">
        <v>50</v>
      </c>
      <c r="H303" s="223">
        <f t="shared" si="13"/>
        <v>90</v>
      </c>
      <c r="I303" s="223" t="e">
        <f>'4、综合单价分析表'!#REF!</f>
        <v>#REF!</v>
      </c>
      <c r="J303" s="223" t="e">
        <f t="shared" si="16"/>
        <v>#REF!</v>
      </c>
      <c r="K303" s="239"/>
    </row>
    <row r="304" spans="1:11" s="220" customFormat="1" hidden="1" outlineLevel="1" collapsed="1">
      <c r="A304" s="204"/>
      <c r="B304" s="213" t="s">
        <v>480</v>
      </c>
      <c r="C304" s="214"/>
      <c r="D304" s="215"/>
      <c r="E304" s="228"/>
      <c r="F304" s="228"/>
      <c r="G304" s="228"/>
      <c r="H304" s="226"/>
      <c r="I304" s="226"/>
      <c r="J304" s="226" t="e">
        <f>J305+J306+J307+J308+J309+J310</f>
        <v>#REF!</v>
      </c>
      <c r="K304" s="243"/>
    </row>
    <row r="305" spans="1:11" ht="36" hidden="1" outlineLevel="2">
      <c r="A305" s="203">
        <v>1</v>
      </c>
      <c r="B305" s="93" t="s">
        <v>481</v>
      </c>
      <c r="C305" s="93" t="s">
        <v>482</v>
      </c>
      <c r="D305" s="94" t="s">
        <v>120</v>
      </c>
      <c r="E305" s="227">
        <v>10</v>
      </c>
      <c r="F305" s="227">
        <v>10</v>
      </c>
      <c r="G305" s="227">
        <v>10</v>
      </c>
      <c r="H305" s="223">
        <f t="shared" ref="H305:H310" si="17">E305+F305+G305</f>
        <v>30</v>
      </c>
      <c r="I305" s="223" t="e">
        <f>'4、综合单价分析表'!#REF!</f>
        <v>#REF!</v>
      </c>
      <c r="J305" s="223" t="e">
        <f t="shared" ref="J305:J311" si="18">I305*H305</f>
        <v>#REF!</v>
      </c>
      <c r="K305" s="238"/>
    </row>
    <row r="306" spans="1:11" ht="36" hidden="1" outlineLevel="2">
      <c r="A306" s="203">
        <v>2</v>
      </c>
      <c r="B306" s="93" t="s">
        <v>483</v>
      </c>
      <c r="C306" s="93" t="s">
        <v>482</v>
      </c>
      <c r="D306" s="94" t="s">
        <v>120</v>
      </c>
      <c r="E306" s="227">
        <v>10</v>
      </c>
      <c r="F306" s="227">
        <v>10</v>
      </c>
      <c r="G306" s="227">
        <v>10</v>
      </c>
      <c r="H306" s="223">
        <f t="shared" si="17"/>
        <v>30</v>
      </c>
      <c r="I306" s="223" t="e">
        <f>'4、综合单价分析表'!#REF!</f>
        <v>#REF!</v>
      </c>
      <c r="J306" s="223" t="e">
        <f t="shared" si="18"/>
        <v>#REF!</v>
      </c>
      <c r="K306" s="238"/>
    </row>
    <row r="307" spans="1:11" ht="36" hidden="1" outlineLevel="2">
      <c r="A307" s="203">
        <v>3</v>
      </c>
      <c r="B307" s="93" t="s">
        <v>484</v>
      </c>
      <c r="C307" s="93" t="s">
        <v>482</v>
      </c>
      <c r="D307" s="94" t="s">
        <v>120</v>
      </c>
      <c r="E307" s="227">
        <v>10</v>
      </c>
      <c r="F307" s="227">
        <v>10</v>
      </c>
      <c r="G307" s="227">
        <v>10</v>
      </c>
      <c r="H307" s="223">
        <f t="shared" si="17"/>
        <v>30</v>
      </c>
      <c r="I307" s="223" t="e">
        <f>'4、综合单价分析表'!#REF!</f>
        <v>#REF!</v>
      </c>
      <c r="J307" s="223" t="e">
        <f t="shared" si="18"/>
        <v>#REF!</v>
      </c>
      <c r="K307" s="238"/>
    </row>
    <row r="308" spans="1:11" ht="36" hidden="1" outlineLevel="2">
      <c r="A308" s="203">
        <v>4</v>
      </c>
      <c r="B308" s="93" t="s">
        <v>485</v>
      </c>
      <c r="C308" s="93" t="s">
        <v>482</v>
      </c>
      <c r="D308" s="94" t="s">
        <v>120</v>
      </c>
      <c r="E308" s="227">
        <v>10</v>
      </c>
      <c r="F308" s="227">
        <v>10</v>
      </c>
      <c r="G308" s="227">
        <v>10</v>
      </c>
      <c r="H308" s="223">
        <f t="shared" si="17"/>
        <v>30</v>
      </c>
      <c r="I308" s="223" t="e">
        <f>'4、综合单价分析表'!#REF!</f>
        <v>#REF!</v>
      </c>
      <c r="J308" s="223" t="e">
        <f t="shared" si="18"/>
        <v>#REF!</v>
      </c>
      <c r="K308" s="238"/>
    </row>
    <row r="309" spans="1:11" hidden="1" outlineLevel="2">
      <c r="A309" s="203">
        <v>5</v>
      </c>
      <c r="B309" s="103" t="s">
        <v>486</v>
      </c>
      <c r="C309" s="209" t="s">
        <v>487</v>
      </c>
      <c r="D309" s="104" t="s">
        <v>488</v>
      </c>
      <c r="E309" s="227">
        <v>1</v>
      </c>
      <c r="F309" s="227">
        <v>1</v>
      </c>
      <c r="G309" s="227">
        <v>1</v>
      </c>
      <c r="H309" s="223">
        <f t="shared" si="17"/>
        <v>3</v>
      </c>
      <c r="I309" s="223" t="e">
        <f>'4、综合单价分析表'!#REF!</f>
        <v>#REF!</v>
      </c>
      <c r="J309" s="223" t="e">
        <f t="shared" si="18"/>
        <v>#REF!</v>
      </c>
      <c r="K309" s="238"/>
    </row>
    <row r="310" spans="1:11" ht="50.4" hidden="1" outlineLevel="2">
      <c r="A310" s="203">
        <v>6</v>
      </c>
      <c r="B310" s="216" t="s">
        <v>489</v>
      </c>
      <c r="C310" s="217" t="s">
        <v>490</v>
      </c>
      <c r="D310" s="240" t="s">
        <v>257</v>
      </c>
      <c r="E310" s="223">
        <v>1</v>
      </c>
      <c r="F310" s="227">
        <v>1</v>
      </c>
      <c r="G310" s="223">
        <v>1</v>
      </c>
      <c r="H310" s="223">
        <f t="shared" si="17"/>
        <v>3</v>
      </c>
      <c r="I310" s="223" t="e">
        <f>'4、综合单价分析表'!#REF!</f>
        <v>#REF!</v>
      </c>
      <c r="J310" s="223" t="e">
        <f t="shared" si="18"/>
        <v>#REF!</v>
      </c>
      <c r="K310" s="157"/>
    </row>
    <row r="311" spans="1:11">
      <c r="A311" s="145"/>
      <c r="B311" s="146" t="s">
        <v>491</v>
      </c>
      <c r="C311" s="146"/>
      <c r="D311" s="147"/>
      <c r="E311" s="224"/>
      <c r="F311" s="224"/>
      <c r="G311" s="224"/>
      <c r="H311" s="224"/>
      <c r="I311" s="224"/>
      <c r="J311" s="224">
        <f t="shared" si="18"/>
        <v>0</v>
      </c>
      <c r="K311" s="149"/>
    </row>
    <row r="312" spans="1:11" outlineLevel="1">
      <c r="A312" s="175"/>
      <c r="B312" s="241"/>
      <c r="C312" s="241"/>
      <c r="D312" s="242"/>
      <c r="E312" s="223"/>
      <c r="F312" s="223"/>
      <c r="G312" s="223"/>
      <c r="H312" s="223">
        <f>E312+F312+G312</f>
        <v>0</v>
      </c>
      <c r="I312" s="223"/>
      <c r="J312" s="223"/>
      <c r="K312" s="157"/>
    </row>
    <row r="313" spans="1:11" outlineLevel="1">
      <c r="A313" s="175"/>
      <c r="B313" s="241"/>
      <c r="C313" s="241"/>
      <c r="D313" s="242"/>
      <c r="E313" s="223"/>
      <c r="F313" s="223"/>
      <c r="G313" s="223"/>
      <c r="H313" s="223">
        <f>E313+F313+G313</f>
        <v>0</v>
      </c>
      <c r="I313" s="223"/>
      <c r="J313" s="223"/>
      <c r="K313" s="157"/>
    </row>
  </sheetData>
  <autoFilter ref="A4:HI313"/>
  <mergeCells count="13">
    <mergeCell ref="A1:K1"/>
    <mergeCell ref="A2:C2"/>
    <mergeCell ref="E2:G2"/>
    <mergeCell ref="H2:J2"/>
    <mergeCell ref="E3:G3"/>
    <mergeCell ref="A3:A4"/>
    <mergeCell ref="B3:B4"/>
    <mergeCell ref="C3:C4"/>
    <mergeCell ref="D3:D4"/>
    <mergeCell ref="H3:H4"/>
    <mergeCell ref="I3:I4"/>
    <mergeCell ref="J3:J4"/>
    <mergeCell ref="K3:K4"/>
  </mergeCells>
  <phoneticPr fontId="101" type="noConversion"/>
  <printOptions horizontalCentered="1"/>
  <pageMargins left="0.70833333333333304" right="0.70833333333333304" top="0.74791666666666701" bottom="0.74791666666666701" header="0.31458333333333299" footer="0.31458333333333299"/>
  <pageSetup paperSize="9" scale="78" orientation="landscape"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view="pageBreakPreview" zoomScaleNormal="85" zoomScaleSheetLayoutView="100" workbookViewId="0">
      <pane xSplit="1" ySplit="4" topLeftCell="B110" activePane="bottomRight" state="frozen"/>
      <selection pane="topRight"/>
      <selection pane="bottomLeft"/>
      <selection pane="bottomRight" activeCell="C112" sqref="C112"/>
    </sheetView>
  </sheetViews>
  <sheetFormatPr defaultColWidth="9.109375" defaultRowHeight="12"/>
  <cols>
    <col min="1" max="1" width="7.88671875" style="139" customWidth="1"/>
    <col min="2" max="2" width="26.5546875" style="140" customWidth="1"/>
    <col min="3" max="3" width="39.33203125" style="141" customWidth="1"/>
    <col min="4" max="4" width="6.33203125" style="139" customWidth="1"/>
    <col min="5" max="5" width="14.33203125" style="139" customWidth="1"/>
    <col min="6" max="6" width="10.21875" style="139" customWidth="1"/>
    <col min="7" max="7" width="16.109375" style="142" customWidth="1"/>
    <col min="8" max="8" width="9.5546875" style="48" customWidth="1"/>
    <col min="9" max="9" width="8.44140625" style="48" customWidth="1"/>
    <col min="10" max="10" width="15.88671875" style="48" customWidth="1"/>
    <col min="11" max="11" width="9.5546875" style="48" customWidth="1"/>
    <col min="12" max="12" width="8.88671875" style="48" customWidth="1"/>
    <col min="13" max="13" width="11.109375" style="48" customWidth="1"/>
    <col min="14" max="14" width="9.44140625" style="48" customWidth="1"/>
    <col min="15" max="16" width="9.88671875" style="48" customWidth="1"/>
    <col min="17" max="17" width="10.33203125" style="48" customWidth="1"/>
    <col min="18" max="171" width="11.44140625" style="48" customWidth="1"/>
    <col min="172" max="16384" width="9.109375" style="48"/>
  </cols>
  <sheetData>
    <row r="1" spans="1:17" ht="23.25" customHeight="1">
      <c r="A1" s="322" t="s">
        <v>15</v>
      </c>
      <c r="B1" s="322"/>
      <c r="C1" s="322"/>
      <c r="D1" s="322"/>
      <c r="E1" s="322"/>
      <c r="F1" s="322"/>
      <c r="G1" s="340"/>
      <c r="H1" s="322"/>
      <c r="I1" s="322"/>
      <c r="J1" s="322"/>
      <c r="K1" s="322"/>
      <c r="L1" s="322"/>
      <c r="M1" s="322"/>
      <c r="N1" s="322"/>
      <c r="O1" s="322"/>
      <c r="P1" s="322"/>
      <c r="Q1" s="322"/>
    </row>
    <row r="2" spans="1:17" ht="29.25" customHeight="1">
      <c r="A2" s="341" t="s">
        <v>93</v>
      </c>
      <c r="B2" s="341"/>
      <c r="C2" s="341"/>
      <c r="D2" s="342"/>
      <c r="E2" s="342"/>
      <c r="F2" s="342"/>
      <c r="G2" s="343"/>
      <c r="H2" s="342"/>
      <c r="I2" s="342"/>
      <c r="J2" s="342"/>
      <c r="K2" s="342"/>
      <c r="L2" s="342"/>
      <c r="M2" s="342"/>
      <c r="N2" s="342"/>
      <c r="O2" s="185"/>
      <c r="Q2" s="190"/>
    </row>
    <row r="3" spans="1:17" ht="24">
      <c r="A3" s="346" t="s">
        <v>63</v>
      </c>
      <c r="B3" s="348" t="s">
        <v>64</v>
      </c>
      <c r="C3" s="350" t="s">
        <v>95</v>
      </c>
      <c r="D3" s="346" t="s">
        <v>96</v>
      </c>
      <c r="E3" s="351" t="s">
        <v>492</v>
      </c>
      <c r="F3" s="351" t="s">
        <v>493</v>
      </c>
      <c r="G3" s="344" t="s">
        <v>494</v>
      </c>
      <c r="H3" s="345"/>
      <c r="I3" s="345"/>
      <c r="J3" s="345"/>
      <c r="K3" s="345" t="s">
        <v>495</v>
      </c>
      <c r="L3" s="353" t="s">
        <v>496</v>
      </c>
      <c r="M3" s="144" t="s">
        <v>497</v>
      </c>
      <c r="N3" s="144" t="s">
        <v>498</v>
      </c>
      <c r="O3" s="144" t="s">
        <v>499</v>
      </c>
      <c r="P3" s="345" t="s">
        <v>500</v>
      </c>
      <c r="Q3" s="355" t="s">
        <v>68</v>
      </c>
    </row>
    <row r="4" spans="1:17" ht="24">
      <c r="A4" s="347"/>
      <c r="B4" s="349"/>
      <c r="C4" s="350"/>
      <c r="D4" s="347"/>
      <c r="E4" s="352"/>
      <c r="F4" s="352"/>
      <c r="G4" s="143" t="s">
        <v>501</v>
      </c>
      <c r="H4" s="144" t="s">
        <v>502</v>
      </c>
      <c r="I4" s="144" t="s">
        <v>503</v>
      </c>
      <c r="J4" s="144" t="s">
        <v>504</v>
      </c>
      <c r="K4" s="345"/>
      <c r="L4" s="354"/>
      <c r="M4" s="186">
        <v>0.1</v>
      </c>
      <c r="N4" s="187">
        <v>0.08</v>
      </c>
      <c r="O4" s="188">
        <v>7.0000000000000001E-3</v>
      </c>
      <c r="P4" s="345"/>
      <c r="Q4" s="355"/>
    </row>
    <row r="5" spans="1:17">
      <c r="A5" s="145"/>
      <c r="B5" s="146" t="s">
        <v>104</v>
      </c>
      <c r="C5" s="146"/>
      <c r="D5" s="147"/>
      <c r="E5" s="147"/>
      <c r="F5" s="147"/>
      <c r="G5" s="148"/>
      <c r="H5" s="149"/>
      <c r="I5" s="149"/>
      <c r="J5" s="149"/>
      <c r="K5" s="149"/>
      <c r="L5" s="149"/>
      <c r="M5" s="149"/>
      <c r="N5" s="149"/>
      <c r="O5" s="149"/>
      <c r="P5" s="149"/>
      <c r="Q5" s="149"/>
    </row>
    <row r="6" spans="1:17">
      <c r="A6" s="150" t="s">
        <v>105</v>
      </c>
      <c r="B6" s="151" t="s">
        <v>106</v>
      </c>
      <c r="C6" s="152"/>
      <c r="D6" s="153"/>
      <c r="E6" s="153"/>
      <c r="F6" s="153"/>
      <c r="G6" s="154"/>
      <c r="H6" s="155"/>
      <c r="I6" s="155"/>
      <c r="J6" s="155"/>
      <c r="K6" s="155"/>
      <c r="L6" s="155"/>
      <c r="M6" s="155"/>
      <c r="N6" s="155"/>
      <c r="O6" s="155"/>
      <c r="P6" s="155"/>
      <c r="Q6" s="155"/>
    </row>
    <row r="7" spans="1:17" ht="84">
      <c r="A7" s="51">
        <v>1</v>
      </c>
      <c r="B7" s="52" t="s">
        <v>107</v>
      </c>
      <c r="C7" s="58" t="s">
        <v>108</v>
      </c>
      <c r="D7" s="53" t="s">
        <v>109</v>
      </c>
      <c r="E7" s="53">
        <f>F7+J7+K7+L7+M7+N7+O7</f>
        <v>5119.2167425800008</v>
      </c>
      <c r="F7" s="53">
        <v>4032.4973399999999</v>
      </c>
      <c r="G7" s="156" t="s">
        <v>505</v>
      </c>
      <c r="H7" s="157"/>
      <c r="I7" s="157"/>
      <c r="J7" s="157">
        <f>H7*(1+I7)</f>
        <v>0</v>
      </c>
      <c r="K7" s="170">
        <v>173.21639999999999</v>
      </c>
      <c r="L7" s="170">
        <v>159.42599999999999</v>
      </c>
      <c r="M7" s="170">
        <f t="shared" ref="M7:M16" si="0">+F7*$M$4</f>
        <v>403.24973399999999</v>
      </c>
      <c r="N7" s="170">
        <f t="shared" ref="N7:N16" si="1">+F7*$N$4</f>
        <v>322.59978719999998</v>
      </c>
      <c r="O7" s="170">
        <f t="shared" ref="O7:O16" si="2">+F7*$O$4</f>
        <v>28.22748138</v>
      </c>
      <c r="P7" s="157"/>
      <c r="Q7" s="157"/>
    </row>
    <row r="8" spans="1:17" ht="84">
      <c r="A8" s="51">
        <v>2</v>
      </c>
      <c r="B8" s="52" t="s">
        <v>110</v>
      </c>
      <c r="C8" s="58" t="s">
        <v>111</v>
      </c>
      <c r="D8" s="53" t="s">
        <v>109</v>
      </c>
      <c r="E8" s="53">
        <f t="shared" ref="E8:E37" si="3">F8+J8+K8+L8+M8+N8+O8</f>
        <v>2109.91275963</v>
      </c>
      <c r="F8" s="53">
        <v>1633.6944900000001</v>
      </c>
      <c r="G8" s="156" t="s">
        <v>506</v>
      </c>
      <c r="H8" s="157"/>
      <c r="I8" s="157"/>
      <c r="J8" s="157">
        <f t="shared" ref="J8:J71" si="4">H8*(1+I8)</f>
        <v>0</v>
      </c>
      <c r="K8" s="170">
        <v>86.149199999999993</v>
      </c>
      <c r="L8" s="170">
        <v>84.568200000000004</v>
      </c>
      <c r="M8" s="170">
        <f t="shared" si="0"/>
        <v>163.36944900000003</v>
      </c>
      <c r="N8" s="170">
        <f t="shared" si="1"/>
        <v>130.69555920000002</v>
      </c>
      <c r="O8" s="170">
        <f t="shared" si="2"/>
        <v>11.435861430000001</v>
      </c>
      <c r="P8" s="157"/>
      <c r="Q8" s="157"/>
    </row>
    <row r="9" spans="1:17" ht="48">
      <c r="A9" s="51">
        <v>3</v>
      </c>
      <c r="B9" s="52" t="s">
        <v>112</v>
      </c>
      <c r="C9" s="58" t="s">
        <v>113</v>
      </c>
      <c r="D9" s="53" t="s">
        <v>114</v>
      </c>
      <c r="E9" s="53">
        <f t="shared" si="3"/>
        <v>94657.867375949994</v>
      </c>
      <c r="F9" s="53">
        <v>1667.14185</v>
      </c>
      <c r="G9" s="156" t="s">
        <v>507</v>
      </c>
      <c r="H9" s="157">
        <v>92400</v>
      </c>
      <c r="I9" s="157"/>
      <c r="J9" s="157">
        <f t="shared" si="4"/>
        <v>92400</v>
      </c>
      <c r="K9" s="170">
        <v>14.79</v>
      </c>
      <c r="L9" s="170">
        <v>264.18</v>
      </c>
      <c r="M9" s="170">
        <f t="shared" si="0"/>
        <v>166.71418500000001</v>
      </c>
      <c r="N9" s="170">
        <f t="shared" si="1"/>
        <v>133.37134800000001</v>
      </c>
      <c r="O9" s="170">
        <f t="shared" si="2"/>
        <v>11.669992949999999</v>
      </c>
      <c r="P9" s="157"/>
      <c r="Q9" s="157"/>
    </row>
    <row r="10" spans="1:17" ht="48">
      <c r="A10" s="51">
        <v>4</v>
      </c>
      <c r="B10" s="52" t="s">
        <v>115</v>
      </c>
      <c r="C10" s="58" t="s">
        <v>113</v>
      </c>
      <c r="D10" s="53" t="s">
        <v>114</v>
      </c>
      <c r="E10" s="53">
        <f t="shared" si="3"/>
        <v>80079.294859960006</v>
      </c>
      <c r="F10" s="53">
        <v>1250.0950800000001</v>
      </c>
      <c r="G10" s="156" t="s">
        <v>508</v>
      </c>
      <c r="H10" s="157">
        <v>78400</v>
      </c>
      <c r="I10" s="157"/>
      <c r="J10" s="157">
        <f t="shared" si="4"/>
        <v>78400</v>
      </c>
      <c r="K10" s="170">
        <v>9.7919999999999998</v>
      </c>
      <c r="L10" s="170">
        <v>185.64</v>
      </c>
      <c r="M10" s="170">
        <f t="shared" si="0"/>
        <v>125.00950800000001</v>
      </c>
      <c r="N10" s="170">
        <f t="shared" si="1"/>
        <v>100.0076064</v>
      </c>
      <c r="O10" s="170">
        <f t="shared" si="2"/>
        <v>8.7506655599999998</v>
      </c>
      <c r="P10" s="157"/>
      <c r="Q10" s="157"/>
    </row>
    <row r="11" spans="1:17" ht="48">
      <c r="A11" s="51">
        <v>5</v>
      </c>
      <c r="B11" s="52" t="s">
        <v>116</v>
      </c>
      <c r="C11" s="58" t="s">
        <v>113</v>
      </c>
      <c r="D11" s="53" t="s">
        <v>114</v>
      </c>
      <c r="E11" s="53">
        <f t="shared" si="3"/>
        <v>53635.749719989988</v>
      </c>
      <c r="F11" s="53">
        <v>835.13877000000002</v>
      </c>
      <c r="G11" s="156" t="s">
        <v>509</v>
      </c>
      <c r="H11" s="157">
        <v>52520</v>
      </c>
      <c r="I11" s="157"/>
      <c r="J11" s="157">
        <f t="shared" si="4"/>
        <v>52520</v>
      </c>
      <c r="K11" s="170">
        <v>5.0999999999999996</v>
      </c>
      <c r="L11" s="170">
        <v>119.34</v>
      </c>
      <c r="M11" s="170">
        <f t="shared" si="0"/>
        <v>83.513877000000008</v>
      </c>
      <c r="N11" s="170">
        <f t="shared" si="1"/>
        <v>66.811101600000001</v>
      </c>
      <c r="O11" s="170">
        <f t="shared" si="2"/>
        <v>5.8459713899999999</v>
      </c>
      <c r="P11" s="157"/>
      <c r="Q11" s="157"/>
    </row>
    <row r="12" spans="1:17" ht="60">
      <c r="A12" s="51">
        <v>6</v>
      </c>
      <c r="B12" s="58" t="s">
        <v>117</v>
      </c>
      <c r="C12" s="52" t="s">
        <v>118</v>
      </c>
      <c r="D12" s="53" t="s">
        <v>109</v>
      </c>
      <c r="E12" s="53">
        <f t="shared" si="3"/>
        <v>53628.08452099</v>
      </c>
      <c r="F12" s="53">
        <v>939.66177000000005</v>
      </c>
      <c r="G12" s="156" t="s">
        <v>510</v>
      </c>
      <c r="H12" s="157">
        <f>52480</f>
        <v>52480</v>
      </c>
      <c r="I12" s="157"/>
      <c r="J12" s="157">
        <f t="shared" si="4"/>
        <v>52480</v>
      </c>
      <c r="K12" s="170">
        <v>17.100000000000001</v>
      </c>
      <c r="L12" s="170">
        <v>15.606</v>
      </c>
      <c r="M12" s="170">
        <f t="shared" si="0"/>
        <v>93.966177000000016</v>
      </c>
      <c r="N12" s="170">
        <f t="shared" si="1"/>
        <v>75.172941600000001</v>
      </c>
      <c r="O12" s="170">
        <f t="shared" si="2"/>
        <v>6.5776323900000007</v>
      </c>
      <c r="P12" s="157"/>
      <c r="Q12" s="157"/>
    </row>
    <row r="13" spans="1:17" ht="72">
      <c r="A13" s="51">
        <v>7</v>
      </c>
      <c r="B13" s="58" t="s">
        <v>119</v>
      </c>
      <c r="C13" s="52" t="s">
        <v>118</v>
      </c>
      <c r="D13" s="53" t="s">
        <v>120</v>
      </c>
      <c r="E13" s="53">
        <f t="shared" si="3"/>
        <v>6938.0827980054</v>
      </c>
      <c r="F13" s="53">
        <v>259.78146420000002</v>
      </c>
      <c r="G13" s="58" t="s">
        <v>511</v>
      </c>
      <c r="H13" s="157">
        <v>6624</v>
      </c>
      <c r="I13" s="157"/>
      <c r="J13" s="157">
        <f t="shared" si="4"/>
        <v>6624</v>
      </c>
      <c r="K13" s="170">
        <v>5.7222</v>
      </c>
      <c r="L13" s="170">
        <v>0</v>
      </c>
      <c r="M13" s="170">
        <f t="shared" si="0"/>
        <v>25.978146420000002</v>
      </c>
      <c r="N13" s="170">
        <f t="shared" si="1"/>
        <v>20.782517136000003</v>
      </c>
      <c r="O13" s="170">
        <f t="shared" si="2"/>
        <v>1.8184702494000002</v>
      </c>
      <c r="P13" s="157"/>
      <c r="Q13" s="157"/>
    </row>
    <row r="14" spans="1:17" ht="72">
      <c r="A14" s="51">
        <v>8</v>
      </c>
      <c r="B14" s="58" t="s">
        <v>121</v>
      </c>
      <c r="C14" s="52" t="s">
        <v>118</v>
      </c>
      <c r="D14" s="53" t="s">
        <v>120</v>
      </c>
      <c r="E14" s="53">
        <f t="shared" si="3"/>
        <v>14314.0827980054</v>
      </c>
      <c r="F14" s="53">
        <v>259.78146420000002</v>
      </c>
      <c r="G14" s="58" t="s">
        <v>512</v>
      </c>
      <c r="H14" s="157">
        <v>14000</v>
      </c>
      <c r="I14" s="157"/>
      <c r="J14" s="157">
        <f t="shared" si="4"/>
        <v>14000</v>
      </c>
      <c r="K14" s="170">
        <v>5.7222</v>
      </c>
      <c r="L14" s="170">
        <v>0</v>
      </c>
      <c r="M14" s="170">
        <f t="shared" si="0"/>
        <v>25.978146420000002</v>
      </c>
      <c r="N14" s="170">
        <f t="shared" si="1"/>
        <v>20.782517136000003</v>
      </c>
      <c r="O14" s="170">
        <f t="shared" si="2"/>
        <v>1.8184702494000002</v>
      </c>
      <c r="P14" s="157"/>
      <c r="Q14" s="157"/>
    </row>
    <row r="15" spans="1:17" ht="72">
      <c r="A15" s="51">
        <v>9</v>
      </c>
      <c r="B15" s="58" t="s">
        <v>122</v>
      </c>
      <c r="C15" s="52" t="s">
        <v>118</v>
      </c>
      <c r="D15" s="53" t="s">
        <v>120</v>
      </c>
      <c r="E15" s="53">
        <f t="shared" si="3"/>
        <v>6659.0827980054</v>
      </c>
      <c r="F15" s="53">
        <v>259.78146420000002</v>
      </c>
      <c r="G15" s="58" t="s">
        <v>513</v>
      </c>
      <c r="H15" s="157">
        <v>6345</v>
      </c>
      <c r="I15" s="157"/>
      <c r="J15" s="157">
        <f t="shared" si="4"/>
        <v>6345</v>
      </c>
      <c r="K15" s="170">
        <v>5.7222</v>
      </c>
      <c r="L15" s="170">
        <v>0</v>
      </c>
      <c r="M15" s="170">
        <f t="shared" si="0"/>
        <v>25.978146420000002</v>
      </c>
      <c r="N15" s="170">
        <f t="shared" si="1"/>
        <v>20.782517136000003</v>
      </c>
      <c r="O15" s="170">
        <f t="shared" si="2"/>
        <v>1.8184702494000002</v>
      </c>
      <c r="P15" s="157"/>
      <c r="Q15" s="157"/>
    </row>
    <row r="16" spans="1:17" ht="72">
      <c r="A16" s="51">
        <v>10</v>
      </c>
      <c r="B16" s="58" t="s">
        <v>123</v>
      </c>
      <c r="C16" s="52" t="s">
        <v>118</v>
      </c>
      <c r="D16" s="53" t="s">
        <v>120</v>
      </c>
      <c r="E16" s="53">
        <f t="shared" si="3"/>
        <v>8310.0827980054</v>
      </c>
      <c r="F16" s="53">
        <v>259.78146420000002</v>
      </c>
      <c r="G16" s="58" t="s">
        <v>514</v>
      </c>
      <c r="H16" s="157">
        <v>7996</v>
      </c>
      <c r="I16" s="157"/>
      <c r="J16" s="157">
        <f t="shared" si="4"/>
        <v>7996</v>
      </c>
      <c r="K16" s="170">
        <v>5.7222</v>
      </c>
      <c r="L16" s="170">
        <v>0</v>
      </c>
      <c r="M16" s="170">
        <f t="shared" si="0"/>
        <v>25.978146420000002</v>
      </c>
      <c r="N16" s="170">
        <f t="shared" si="1"/>
        <v>20.782517136000003</v>
      </c>
      <c r="O16" s="170">
        <f t="shared" si="2"/>
        <v>1.8184702494000002</v>
      </c>
      <c r="P16" s="157"/>
      <c r="Q16" s="157"/>
    </row>
    <row r="17" spans="1:17" ht="60">
      <c r="A17" s="51">
        <v>11</v>
      </c>
      <c r="B17" s="59" t="s">
        <v>124</v>
      </c>
      <c r="C17" s="158" t="s">
        <v>125</v>
      </c>
      <c r="D17" s="60" t="s">
        <v>126</v>
      </c>
      <c r="E17" s="53">
        <f t="shared" si="3"/>
        <v>55.092949025999992</v>
      </c>
      <c r="F17" s="159">
        <v>23.622198000000001</v>
      </c>
      <c r="G17" s="156" t="s">
        <v>515</v>
      </c>
      <c r="H17" s="157">
        <v>20.100000000000001</v>
      </c>
      <c r="I17" s="157">
        <v>0.01</v>
      </c>
      <c r="J17" s="157">
        <f t="shared" si="4"/>
        <v>20.301000000000002</v>
      </c>
      <c r="K17" s="170">
        <v>5.9160000000000004</v>
      </c>
      <c r="L17" s="170">
        <v>0.83640000000000003</v>
      </c>
      <c r="M17" s="170">
        <f t="shared" ref="M17:M37" si="5">+F17*$M$4</f>
        <v>2.3622198000000001</v>
      </c>
      <c r="N17" s="170">
        <f t="shared" ref="N17:N37" si="6">+F17*$N$4</f>
        <v>1.8897758400000002</v>
      </c>
      <c r="O17" s="170">
        <f t="shared" ref="O17:O37" si="7">+F17*$O$4</f>
        <v>0.16535538600000002</v>
      </c>
      <c r="P17" s="157"/>
      <c r="Q17" s="157"/>
    </row>
    <row r="18" spans="1:17" ht="72">
      <c r="A18" s="51">
        <v>12</v>
      </c>
      <c r="B18" s="59" t="s">
        <v>127</v>
      </c>
      <c r="C18" s="158" t="s">
        <v>128</v>
      </c>
      <c r="D18" s="60" t="s">
        <v>126</v>
      </c>
      <c r="E18" s="53">
        <f t="shared" si="3"/>
        <v>41.792678592999998</v>
      </c>
      <c r="F18" s="159">
        <v>20.172939</v>
      </c>
      <c r="G18" s="156" t="s">
        <v>516</v>
      </c>
      <c r="H18" s="157">
        <v>12.5</v>
      </c>
      <c r="I18" s="157">
        <v>0.01</v>
      </c>
      <c r="J18" s="157">
        <f t="shared" si="4"/>
        <v>12.625</v>
      </c>
      <c r="K18" s="170">
        <v>4.3860000000000001</v>
      </c>
      <c r="L18" s="170">
        <v>0.83640000000000003</v>
      </c>
      <c r="M18" s="170">
        <f t="shared" si="5"/>
        <v>2.0172938999999999</v>
      </c>
      <c r="N18" s="170">
        <f t="shared" si="6"/>
        <v>1.6138351200000001</v>
      </c>
      <c r="O18" s="170">
        <f t="shared" si="7"/>
        <v>0.14121057300000001</v>
      </c>
      <c r="P18" s="157"/>
      <c r="Q18" s="157"/>
    </row>
    <row r="19" spans="1:17" ht="72">
      <c r="A19" s="51">
        <v>13</v>
      </c>
      <c r="B19" s="59" t="s">
        <v>129</v>
      </c>
      <c r="C19" s="158" t="s">
        <v>128</v>
      </c>
      <c r="D19" s="60" t="s">
        <v>126</v>
      </c>
      <c r="E19" s="53">
        <f t="shared" si="3"/>
        <v>32.986164971000001</v>
      </c>
      <c r="F19" s="159">
        <v>17.873432999999999</v>
      </c>
      <c r="G19" s="156" t="s">
        <v>517</v>
      </c>
      <c r="H19" s="157">
        <v>8.1999999999999993</v>
      </c>
      <c r="I19" s="157">
        <v>0.01</v>
      </c>
      <c r="J19" s="157">
        <f t="shared" si="4"/>
        <v>8.282</v>
      </c>
      <c r="K19" s="170">
        <v>2.6520000000000001</v>
      </c>
      <c r="L19" s="170">
        <v>0.83640000000000003</v>
      </c>
      <c r="M19" s="170">
        <f t="shared" si="5"/>
        <v>1.7873432999999999</v>
      </c>
      <c r="N19" s="170">
        <f t="shared" si="6"/>
        <v>1.42987464</v>
      </c>
      <c r="O19" s="170">
        <f t="shared" si="7"/>
        <v>0.12511403099999999</v>
      </c>
      <c r="P19" s="157"/>
      <c r="Q19" s="157"/>
    </row>
    <row r="20" spans="1:17" ht="72">
      <c r="A20" s="51">
        <v>14</v>
      </c>
      <c r="B20" s="59" t="s">
        <v>130</v>
      </c>
      <c r="C20" s="158" t="s">
        <v>128</v>
      </c>
      <c r="D20" s="60" t="s">
        <v>126</v>
      </c>
      <c r="E20" s="53">
        <f t="shared" si="3"/>
        <v>24.587625737</v>
      </c>
      <c r="F20" s="159">
        <v>14.319651</v>
      </c>
      <c r="G20" s="156" t="s">
        <v>518</v>
      </c>
      <c r="H20" s="157">
        <v>4.96</v>
      </c>
      <c r="I20" s="157">
        <v>0.01</v>
      </c>
      <c r="J20" s="157">
        <f t="shared" si="4"/>
        <v>5.0095999999999998</v>
      </c>
      <c r="K20" s="170">
        <v>1.734</v>
      </c>
      <c r="L20" s="170">
        <v>0.84660000000000002</v>
      </c>
      <c r="M20" s="170">
        <f t="shared" si="5"/>
        <v>1.4319651000000002</v>
      </c>
      <c r="N20" s="170">
        <f t="shared" si="6"/>
        <v>1.14557208</v>
      </c>
      <c r="O20" s="170">
        <f t="shared" si="7"/>
        <v>0.100237557</v>
      </c>
      <c r="P20" s="157"/>
      <c r="Q20" s="157"/>
    </row>
    <row r="21" spans="1:17" ht="72">
      <c r="A21" s="51">
        <v>15</v>
      </c>
      <c r="B21" s="59" t="s">
        <v>131</v>
      </c>
      <c r="C21" s="158" t="s">
        <v>128</v>
      </c>
      <c r="D21" s="60" t="s">
        <v>126</v>
      </c>
      <c r="E21" s="53">
        <f t="shared" si="3"/>
        <v>19.468512114999999</v>
      </c>
      <c r="F21" s="159">
        <v>12.020144999999999</v>
      </c>
      <c r="G21" s="156" t="s">
        <v>519</v>
      </c>
      <c r="H21" s="157">
        <v>3.2</v>
      </c>
      <c r="I21" s="157">
        <v>0.01</v>
      </c>
      <c r="J21" s="157">
        <f t="shared" si="4"/>
        <v>3.2320000000000002</v>
      </c>
      <c r="K21" s="170">
        <v>1.1220000000000001</v>
      </c>
      <c r="L21" s="170">
        <v>0.84660000000000002</v>
      </c>
      <c r="M21" s="170">
        <f t="shared" si="5"/>
        <v>1.2020145</v>
      </c>
      <c r="N21" s="170">
        <f t="shared" si="6"/>
        <v>0.96161160000000001</v>
      </c>
      <c r="O21" s="170">
        <f t="shared" si="7"/>
        <v>8.4141015E-2</v>
      </c>
      <c r="P21" s="157"/>
      <c r="Q21" s="157"/>
    </row>
    <row r="22" spans="1:17" ht="72">
      <c r="A22" s="51">
        <v>16</v>
      </c>
      <c r="B22" s="59" t="s">
        <v>132</v>
      </c>
      <c r="C22" s="158" t="s">
        <v>128</v>
      </c>
      <c r="D22" s="60" t="s">
        <v>126</v>
      </c>
      <c r="E22" s="53">
        <f t="shared" si="3"/>
        <v>17.284030508000001</v>
      </c>
      <c r="F22" s="159">
        <v>11.288484</v>
      </c>
      <c r="G22" s="156" t="s">
        <v>520</v>
      </c>
      <c r="H22" s="157">
        <v>2.2000000000000002</v>
      </c>
      <c r="I22" s="157">
        <v>0.01</v>
      </c>
      <c r="J22" s="157">
        <f t="shared" si="4"/>
        <v>2.2220000000000004</v>
      </c>
      <c r="K22" s="170">
        <v>0.81599999999999995</v>
      </c>
      <c r="L22" s="170">
        <v>0.84660000000000002</v>
      </c>
      <c r="M22" s="170">
        <f t="shared" si="5"/>
        <v>1.1288484000000001</v>
      </c>
      <c r="N22" s="170">
        <f t="shared" si="6"/>
        <v>0.90307872</v>
      </c>
      <c r="O22" s="170">
        <f t="shared" si="7"/>
        <v>7.901938800000001E-2</v>
      </c>
      <c r="P22" s="157"/>
      <c r="Q22" s="157"/>
    </row>
    <row r="23" spans="1:17" ht="72">
      <c r="A23" s="51">
        <v>17</v>
      </c>
      <c r="B23" s="59" t="s">
        <v>133</v>
      </c>
      <c r="C23" s="160" t="s">
        <v>134</v>
      </c>
      <c r="D23" s="60" t="s">
        <v>126</v>
      </c>
      <c r="E23" s="53">
        <f t="shared" si="3"/>
        <v>306.72704079999994</v>
      </c>
      <c r="F23" s="159">
        <v>83.618399999999994</v>
      </c>
      <c r="G23" s="156" t="s">
        <v>521</v>
      </c>
      <c r="H23" s="157">
        <v>173</v>
      </c>
      <c r="I23" s="157">
        <v>0.01</v>
      </c>
      <c r="J23" s="157">
        <f t="shared" si="4"/>
        <v>174.73</v>
      </c>
      <c r="K23" s="170">
        <v>32.64</v>
      </c>
      <c r="L23" s="170">
        <v>0.10199999999999999</v>
      </c>
      <c r="M23" s="170">
        <f t="shared" si="5"/>
        <v>8.3618399999999991</v>
      </c>
      <c r="N23" s="170">
        <f t="shared" si="6"/>
        <v>6.6894719999999994</v>
      </c>
      <c r="O23" s="170">
        <f t="shared" si="7"/>
        <v>0.58532879999999998</v>
      </c>
      <c r="P23" s="157"/>
      <c r="Q23" s="157"/>
    </row>
    <row r="24" spans="1:17" ht="72">
      <c r="A24" s="51">
        <v>18</v>
      </c>
      <c r="B24" s="59" t="s">
        <v>135</v>
      </c>
      <c r="C24" s="160" t="s">
        <v>134</v>
      </c>
      <c r="D24" s="60" t="s">
        <v>126</v>
      </c>
      <c r="E24" s="53">
        <f t="shared" si="3"/>
        <v>217.56906465500003</v>
      </c>
      <c r="F24" s="159">
        <v>68.462564999999998</v>
      </c>
      <c r="G24" s="156" t="s">
        <v>522</v>
      </c>
      <c r="H24" s="157">
        <v>109</v>
      </c>
      <c r="I24" s="157">
        <v>0.01</v>
      </c>
      <c r="J24" s="157">
        <f t="shared" si="4"/>
        <v>110.09</v>
      </c>
      <c r="K24" s="170">
        <v>26.111999999999998</v>
      </c>
      <c r="L24" s="170">
        <v>0.10199999999999999</v>
      </c>
      <c r="M24" s="170">
        <f t="shared" si="5"/>
        <v>6.8462565</v>
      </c>
      <c r="N24" s="170">
        <f t="shared" si="6"/>
        <v>5.4770051999999998</v>
      </c>
      <c r="O24" s="170">
        <f t="shared" si="7"/>
        <v>0.47923795499999999</v>
      </c>
      <c r="P24" s="157"/>
      <c r="Q24" s="157"/>
    </row>
    <row r="25" spans="1:17" ht="72">
      <c r="A25" s="51">
        <v>19</v>
      </c>
      <c r="B25" s="59" t="s">
        <v>136</v>
      </c>
      <c r="C25" s="160" t="s">
        <v>137</v>
      </c>
      <c r="D25" s="60" t="s">
        <v>126</v>
      </c>
      <c r="E25" s="53">
        <f t="shared" si="3"/>
        <v>143.39736848499999</v>
      </c>
      <c r="F25" s="159">
        <v>50.693655</v>
      </c>
      <c r="G25" s="156" t="s">
        <v>523</v>
      </c>
      <c r="H25" s="157">
        <v>62</v>
      </c>
      <c r="I25" s="157">
        <v>0.01</v>
      </c>
      <c r="J25" s="157">
        <f t="shared" si="4"/>
        <v>62.62</v>
      </c>
      <c r="K25" s="170">
        <v>20.501999999999999</v>
      </c>
      <c r="L25" s="170">
        <v>0.10199999999999999</v>
      </c>
      <c r="M25" s="170">
        <f t="shared" si="5"/>
        <v>5.0693655</v>
      </c>
      <c r="N25" s="170">
        <f t="shared" si="6"/>
        <v>4.0554924000000003</v>
      </c>
      <c r="O25" s="170">
        <f t="shared" si="7"/>
        <v>0.35485558500000003</v>
      </c>
      <c r="P25" s="157"/>
      <c r="Q25" s="157"/>
    </row>
    <row r="26" spans="1:17" ht="72">
      <c r="A26" s="51">
        <v>20</v>
      </c>
      <c r="B26" s="59" t="s">
        <v>138</v>
      </c>
      <c r="C26" s="160" t="s">
        <v>137</v>
      </c>
      <c r="D26" s="60" t="s">
        <v>126</v>
      </c>
      <c r="E26" s="53">
        <f t="shared" si="3"/>
        <v>118.097997236</v>
      </c>
      <c r="F26" s="159">
        <v>45.572028000000003</v>
      </c>
      <c r="G26" s="156" t="s">
        <v>524</v>
      </c>
      <c r="H26" s="157">
        <v>46</v>
      </c>
      <c r="I26" s="157">
        <v>0.01</v>
      </c>
      <c r="J26" s="157">
        <f t="shared" si="4"/>
        <v>46.46</v>
      </c>
      <c r="K26" s="170">
        <v>17.442</v>
      </c>
      <c r="L26" s="170">
        <v>0.10199999999999999</v>
      </c>
      <c r="M26" s="170">
        <f t="shared" si="5"/>
        <v>4.5572028000000007</v>
      </c>
      <c r="N26" s="170">
        <f t="shared" si="6"/>
        <v>3.6457622400000003</v>
      </c>
      <c r="O26" s="170">
        <f t="shared" si="7"/>
        <v>0.31900419600000002</v>
      </c>
      <c r="P26" s="157"/>
      <c r="Q26" s="157"/>
    </row>
    <row r="27" spans="1:17" ht="72">
      <c r="A27" s="51">
        <v>21</v>
      </c>
      <c r="B27" s="59" t="s">
        <v>139</v>
      </c>
      <c r="C27" s="160" t="s">
        <v>137</v>
      </c>
      <c r="D27" s="60" t="s">
        <v>126</v>
      </c>
      <c r="E27" s="53">
        <f t="shared" si="3"/>
        <v>100.41980037499999</v>
      </c>
      <c r="F27" s="159">
        <v>39.196125000000002</v>
      </c>
      <c r="G27" s="156" t="s">
        <v>525</v>
      </c>
      <c r="H27" s="157">
        <v>37</v>
      </c>
      <c r="I27" s="157">
        <v>0.01</v>
      </c>
      <c r="J27" s="157">
        <f t="shared" si="4"/>
        <v>37.369999999999997</v>
      </c>
      <c r="K27" s="170">
        <v>16.422000000000001</v>
      </c>
      <c r="L27" s="170">
        <v>0.10199999999999999</v>
      </c>
      <c r="M27" s="170">
        <f t="shared" si="5"/>
        <v>3.9196125000000004</v>
      </c>
      <c r="N27" s="170">
        <f t="shared" si="6"/>
        <v>3.1356900000000003</v>
      </c>
      <c r="O27" s="170">
        <f t="shared" si="7"/>
        <v>0.27437287500000002</v>
      </c>
      <c r="P27" s="157"/>
      <c r="Q27" s="157"/>
    </row>
    <row r="28" spans="1:17" ht="72">
      <c r="A28" s="51">
        <v>22</v>
      </c>
      <c r="B28" s="59" t="s">
        <v>140</v>
      </c>
      <c r="C28" s="160" t="s">
        <v>137</v>
      </c>
      <c r="D28" s="60" t="s">
        <v>126</v>
      </c>
      <c r="E28" s="53">
        <f t="shared" si="3"/>
        <v>82.994360324999988</v>
      </c>
      <c r="F28" s="159">
        <v>33.969974999999998</v>
      </c>
      <c r="G28" s="156" t="s">
        <v>526</v>
      </c>
      <c r="H28" s="157">
        <v>27</v>
      </c>
      <c r="I28" s="157">
        <v>0.01</v>
      </c>
      <c r="J28" s="157">
        <f t="shared" si="4"/>
        <v>27.27</v>
      </c>
      <c r="K28" s="170">
        <v>15.3</v>
      </c>
      <c r="L28" s="170">
        <v>0.10199999999999999</v>
      </c>
      <c r="M28" s="170">
        <f t="shared" si="5"/>
        <v>3.3969974999999999</v>
      </c>
      <c r="N28" s="170">
        <f t="shared" si="6"/>
        <v>2.7175979999999997</v>
      </c>
      <c r="O28" s="170">
        <f t="shared" si="7"/>
        <v>0.23778982499999998</v>
      </c>
      <c r="P28" s="157"/>
      <c r="Q28" s="157"/>
    </row>
    <row r="29" spans="1:17" ht="72">
      <c r="A29" s="51">
        <v>23</v>
      </c>
      <c r="B29" s="59" t="s">
        <v>141</v>
      </c>
      <c r="C29" s="160" t="s">
        <v>137</v>
      </c>
      <c r="D29" s="60" t="s">
        <v>126</v>
      </c>
      <c r="E29" s="53">
        <f t="shared" si="3"/>
        <v>71.461608284999997</v>
      </c>
      <c r="F29" s="159">
        <v>29.789055000000001</v>
      </c>
      <c r="G29" s="156" t="s">
        <v>527</v>
      </c>
      <c r="H29" s="157">
        <v>21</v>
      </c>
      <c r="I29" s="157">
        <v>0.01</v>
      </c>
      <c r="J29" s="157">
        <f t="shared" si="4"/>
        <v>21.21</v>
      </c>
      <c r="K29" s="170">
        <v>14.79</v>
      </c>
      <c r="L29" s="170">
        <v>0.10199999999999999</v>
      </c>
      <c r="M29" s="170">
        <f t="shared" si="5"/>
        <v>2.9789055000000002</v>
      </c>
      <c r="N29" s="170">
        <f t="shared" si="6"/>
        <v>2.3831244000000003</v>
      </c>
      <c r="O29" s="170">
        <f t="shared" si="7"/>
        <v>0.20852338500000001</v>
      </c>
      <c r="P29" s="157"/>
      <c r="Q29" s="157"/>
    </row>
    <row r="30" spans="1:17" ht="72">
      <c r="A30" s="51">
        <v>24</v>
      </c>
      <c r="B30" s="59" t="s">
        <v>142</v>
      </c>
      <c r="C30" s="160" t="s">
        <v>137</v>
      </c>
      <c r="D30" s="60" t="s">
        <v>126</v>
      </c>
      <c r="E30" s="53">
        <f t="shared" si="3"/>
        <v>51.793952164999993</v>
      </c>
      <c r="F30" s="159">
        <v>17.246295</v>
      </c>
      <c r="G30" s="156" t="s">
        <v>528</v>
      </c>
      <c r="H30" s="157">
        <v>17.5</v>
      </c>
      <c r="I30" s="157">
        <v>0.01</v>
      </c>
      <c r="J30" s="157">
        <f t="shared" si="4"/>
        <v>17.675000000000001</v>
      </c>
      <c r="K30" s="170">
        <v>13.5456</v>
      </c>
      <c r="L30" s="170">
        <v>0.10199999999999999</v>
      </c>
      <c r="M30" s="170">
        <f t="shared" si="5"/>
        <v>1.7246295</v>
      </c>
      <c r="N30" s="170">
        <f t="shared" si="6"/>
        <v>1.3797036</v>
      </c>
      <c r="O30" s="170">
        <f t="shared" si="7"/>
        <v>0.12072406500000001</v>
      </c>
      <c r="P30" s="157"/>
      <c r="Q30" s="157"/>
    </row>
    <row r="31" spans="1:17" ht="72">
      <c r="A31" s="51">
        <v>25</v>
      </c>
      <c r="B31" s="59" t="s">
        <v>143</v>
      </c>
      <c r="C31" s="160" t="s">
        <v>137</v>
      </c>
      <c r="D31" s="60" t="s">
        <v>126</v>
      </c>
      <c r="E31" s="53">
        <f t="shared" si="3"/>
        <v>46.236388950999995</v>
      </c>
      <c r="F31" s="159">
        <v>15.782973</v>
      </c>
      <c r="G31" s="156" t="s">
        <v>529</v>
      </c>
      <c r="H31" s="157">
        <v>14</v>
      </c>
      <c r="I31" s="157">
        <v>0.01</v>
      </c>
      <c r="J31" s="157">
        <f t="shared" si="4"/>
        <v>14.14</v>
      </c>
      <c r="K31" s="170">
        <v>13.26</v>
      </c>
      <c r="L31" s="170">
        <v>0.10199999999999999</v>
      </c>
      <c r="M31" s="170">
        <f t="shared" si="5"/>
        <v>1.5782973</v>
      </c>
      <c r="N31" s="170">
        <f t="shared" si="6"/>
        <v>1.26263784</v>
      </c>
      <c r="O31" s="170">
        <f t="shared" si="7"/>
        <v>0.110480811</v>
      </c>
      <c r="P31" s="157"/>
      <c r="Q31" s="157"/>
    </row>
    <row r="32" spans="1:17" ht="72">
      <c r="A32" s="51">
        <v>26</v>
      </c>
      <c r="B32" s="59" t="s">
        <v>144</v>
      </c>
      <c r="C32" s="160" t="s">
        <v>137</v>
      </c>
      <c r="D32" s="60" t="s">
        <v>126</v>
      </c>
      <c r="E32" s="53">
        <f t="shared" si="3"/>
        <v>37.338980915999997</v>
      </c>
      <c r="F32" s="159">
        <v>12.124668</v>
      </c>
      <c r="G32" s="156" t="s">
        <v>530</v>
      </c>
      <c r="H32" s="157">
        <v>10.5</v>
      </c>
      <c r="I32" s="157">
        <v>0.01</v>
      </c>
      <c r="J32" s="157">
        <f t="shared" si="4"/>
        <v>10.605</v>
      </c>
      <c r="K32" s="170">
        <v>12.24</v>
      </c>
      <c r="L32" s="170">
        <v>0.10199999999999999</v>
      </c>
      <c r="M32" s="170">
        <f t="shared" si="5"/>
        <v>1.2124668000000001</v>
      </c>
      <c r="N32" s="170">
        <f t="shared" si="6"/>
        <v>0.96997343999999996</v>
      </c>
      <c r="O32" s="170">
        <f t="shared" si="7"/>
        <v>8.4872675999999994E-2</v>
      </c>
      <c r="P32" s="157"/>
      <c r="Q32" s="157"/>
    </row>
    <row r="33" spans="1:17" ht="72">
      <c r="A33" s="51">
        <v>27</v>
      </c>
      <c r="B33" s="59" t="s">
        <v>145</v>
      </c>
      <c r="C33" s="160" t="s">
        <v>146</v>
      </c>
      <c r="D33" s="60" t="s">
        <v>126</v>
      </c>
      <c r="E33" s="53">
        <f t="shared" si="3"/>
        <v>457.43814080000004</v>
      </c>
      <c r="F33" s="159">
        <v>83.618399999999994</v>
      </c>
      <c r="G33" s="156" t="s">
        <v>531</v>
      </c>
      <c r="H33" s="161">
        <v>310.08999999999997</v>
      </c>
      <c r="I33" s="157">
        <v>0.01</v>
      </c>
      <c r="J33" s="157">
        <f t="shared" si="4"/>
        <v>313.1909</v>
      </c>
      <c r="K33" s="170">
        <v>25.5</v>
      </c>
      <c r="L33" s="170">
        <v>19.4922</v>
      </c>
      <c r="M33" s="170">
        <f t="shared" si="5"/>
        <v>8.3618399999999991</v>
      </c>
      <c r="N33" s="170">
        <f t="shared" si="6"/>
        <v>6.6894719999999994</v>
      </c>
      <c r="O33" s="170">
        <f t="shared" si="7"/>
        <v>0.58532879999999998</v>
      </c>
      <c r="P33" s="157"/>
      <c r="Q33" s="157"/>
    </row>
    <row r="34" spans="1:17" ht="72">
      <c r="A34" s="51">
        <v>28</v>
      </c>
      <c r="B34" s="59" t="s">
        <v>147</v>
      </c>
      <c r="C34" s="160" t="s">
        <v>146</v>
      </c>
      <c r="D34" s="60" t="s">
        <v>126</v>
      </c>
      <c r="E34" s="53">
        <f t="shared" si="3"/>
        <v>375.25026465499991</v>
      </c>
      <c r="F34" s="159">
        <v>68.462564999999998</v>
      </c>
      <c r="G34" s="156" t="s">
        <v>532</v>
      </c>
      <c r="H34" s="161">
        <v>259</v>
      </c>
      <c r="I34" s="157">
        <v>0.01</v>
      </c>
      <c r="J34" s="157">
        <f t="shared" si="4"/>
        <v>261.58999999999997</v>
      </c>
      <c r="K34" s="170">
        <v>17.952000000000002</v>
      </c>
      <c r="L34" s="170">
        <v>14.443199999999999</v>
      </c>
      <c r="M34" s="170">
        <f t="shared" si="5"/>
        <v>6.8462565</v>
      </c>
      <c r="N34" s="170">
        <f t="shared" si="6"/>
        <v>5.4770051999999998</v>
      </c>
      <c r="O34" s="170">
        <f t="shared" si="7"/>
        <v>0.47923795499999999</v>
      </c>
      <c r="P34" s="157"/>
      <c r="Q34" s="157"/>
    </row>
    <row r="35" spans="1:17" ht="72">
      <c r="A35" s="51">
        <v>29</v>
      </c>
      <c r="B35" s="59" t="s">
        <v>148</v>
      </c>
      <c r="C35" s="160" t="s">
        <v>146</v>
      </c>
      <c r="D35" s="60" t="s">
        <v>126</v>
      </c>
      <c r="E35" s="53">
        <f t="shared" si="3"/>
        <v>321.63616848499998</v>
      </c>
      <c r="F35" s="159">
        <v>50.693655</v>
      </c>
      <c r="G35" s="156" t="s">
        <v>533</v>
      </c>
      <c r="H35" s="161">
        <v>235</v>
      </c>
      <c r="I35" s="157">
        <v>0.01</v>
      </c>
      <c r="J35" s="157">
        <f t="shared" si="4"/>
        <v>237.35</v>
      </c>
      <c r="K35" s="170">
        <v>12.342000000000001</v>
      </c>
      <c r="L35" s="170">
        <v>11.770799999999999</v>
      </c>
      <c r="M35" s="170">
        <f t="shared" si="5"/>
        <v>5.0693655</v>
      </c>
      <c r="N35" s="170">
        <f t="shared" si="6"/>
        <v>4.0554924000000003</v>
      </c>
      <c r="O35" s="170">
        <f t="shared" si="7"/>
        <v>0.35485558500000003</v>
      </c>
      <c r="P35" s="157"/>
      <c r="Q35" s="157"/>
    </row>
    <row r="36" spans="1:17" ht="72">
      <c r="A36" s="51">
        <v>30</v>
      </c>
      <c r="B36" s="59" t="s">
        <v>149</v>
      </c>
      <c r="C36" s="160" t="s">
        <v>146</v>
      </c>
      <c r="D36" s="60" t="s">
        <v>126</v>
      </c>
      <c r="E36" s="53">
        <f t="shared" si="3"/>
        <v>147.64569723600002</v>
      </c>
      <c r="F36" s="159">
        <v>45.572028000000003</v>
      </c>
      <c r="G36" s="156" t="s">
        <v>534</v>
      </c>
      <c r="H36" s="161">
        <v>75.75</v>
      </c>
      <c r="I36" s="157">
        <v>0.01</v>
      </c>
      <c r="J36" s="157">
        <f t="shared" si="4"/>
        <v>76.507500000000007</v>
      </c>
      <c r="K36" s="170">
        <v>9.69</v>
      </c>
      <c r="L36" s="170">
        <v>7.3541999999999996</v>
      </c>
      <c r="M36" s="170">
        <f t="shared" si="5"/>
        <v>4.5572028000000007</v>
      </c>
      <c r="N36" s="170">
        <f t="shared" si="6"/>
        <v>3.6457622400000003</v>
      </c>
      <c r="O36" s="170">
        <f t="shared" si="7"/>
        <v>0.31900419600000002</v>
      </c>
      <c r="P36" s="157"/>
      <c r="Q36" s="157"/>
    </row>
    <row r="37" spans="1:17" ht="72">
      <c r="A37" s="51">
        <v>31</v>
      </c>
      <c r="B37" s="59" t="s">
        <v>150</v>
      </c>
      <c r="C37" s="160" t="s">
        <v>146</v>
      </c>
      <c r="D37" s="60" t="s">
        <v>126</v>
      </c>
      <c r="E37" s="53">
        <f t="shared" si="3"/>
        <v>125.761900375</v>
      </c>
      <c r="F37" s="159">
        <v>39.196125000000002</v>
      </c>
      <c r="G37" s="156" t="s">
        <v>535</v>
      </c>
      <c r="H37" s="161">
        <v>64.010000000000005</v>
      </c>
      <c r="I37" s="157">
        <v>0.01</v>
      </c>
      <c r="J37" s="157">
        <f t="shared" si="4"/>
        <v>64.650100000000009</v>
      </c>
      <c r="K37" s="170">
        <v>8.16</v>
      </c>
      <c r="L37" s="170">
        <v>6.4260000000000002</v>
      </c>
      <c r="M37" s="170">
        <f t="shared" si="5"/>
        <v>3.9196125000000004</v>
      </c>
      <c r="N37" s="170">
        <f t="shared" si="6"/>
        <v>3.1356900000000003</v>
      </c>
      <c r="O37" s="170">
        <f t="shared" si="7"/>
        <v>0.27437287500000002</v>
      </c>
      <c r="P37" s="157"/>
      <c r="Q37" s="157"/>
    </row>
    <row r="38" spans="1:17">
      <c r="A38" s="150" t="s">
        <v>151</v>
      </c>
      <c r="B38" s="151" t="s">
        <v>152</v>
      </c>
      <c r="C38" s="152"/>
      <c r="D38" s="153"/>
      <c r="E38" s="153"/>
      <c r="F38" s="153"/>
      <c r="G38" s="162"/>
      <c r="H38" s="163"/>
      <c r="I38" s="155"/>
      <c r="J38" s="155"/>
      <c r="K38" s="189"/>
      <c r="L38" s="189"/>
      <c r="M38" s="189"/>
      <c r="N38" s="189"/>
      <c r="O38" s="189"/>
      <c r="P38" s="155"/>
      <c r="Q38" s="155"/>
    </row>
    <row r="39" spans="1:17" ht="60">
      <c r="A39" s="51">
        <v>1</v>
      </c>
      <c r="B39" s="52" t="s">
        <v>153</v>
      </c>
      <c r="C39" s="93" t="s">
        <v>154</v>
      </c>
      <c r="D39" s="53" t="s">
        <v>109</v>
      </c>
      <c r="E39" s="53">
        <f t="shared" ref="E39:E74" si="8">F39+J39+K39+L39+M39+N39+O39</f>
        <v>382.52220000000005</v>
      </c>
      <c r="F39" s="164">
        <v>285</v>
      </c>
      <c r="G39" s="165" t="s">
        <v>536</v>
      </c>
      <c r="H39" s="161"/>
      <c r="I39" s="157"/>
      <c r="J39" s="157">
        <f t="shared" si="4"/>
        <v>0</v>
      </c>
      <c r="K39" s="170">
        <v>32.752200000000002</v>
      </c>
      <c r="L39" s="170">
        <v>11.475</v>
      </c>
      <c r="M39" s="170">
        <f>+F39*$M$4</f>
        <v>28.5</v>
      </c>
      <c r="N39" s="170">
        <f>+F39*$N$4</f>
        <v>22.8</v>
      </c>
      <c r="O39" s="170">
        <f>+F39*$O$4</f>
        <v>1.9950000000000001</v>
      </c>
      <c r="P39" s="157"/>
      <c r="Q39" s="157"/>
    </row>
    <row r="40" spans="1:17" ht="84">
      <c r="A40" s="51">
        <v>2</v>
      </c>
      <c r="B40" s="62" t="s">
        <v>155</v>
      </c>
      <c r="C40" s="166" t="s">
        <v>156</v>
      </c>
      <c r="D40" s="53" t="s">
        <v>126</v>
      </c>
      <c r="E40" s="53">
        <f t="shared" si="8"/>
        <v>156.13685624499996</v>
      </c>
      <c r="F40" s="53">
        <v>25.608135000000001</v>
      </c>
      <c r="G40" s="167" t="s">
        <v>537</v>
      </c>
      <c r="H40" s="161">
        <v>88</v>
      </c>
      <c r="I40" s="157"/>
      <c r="J40" s="157">
        <f t="shared" si="4"/>
        <v>88</v>
      </c>
      <c r="K40" s="170">
        <v>35.700000000000003</v>
      </c>
      <c r="L40" s="170">
        <v>2.04</v>
      </c>
      <c r="M40" s="170">
        <f t="shared" ref="M40:M55" si="9">+F40*$M$4</f>
        <v>2.5608135000000001</v>
      </c>
      <c r="N40" s="170">
        <f t="shared" ref="N40:N55" si="10">+F40*$N$4</f>
        <v>2.0486507999999999</v>
      </c>
      <c r="O40" s="170">
        <f t="shared" ref="O40:O55" si="11">+F40*$O$4</f>
        <v>0.179256945</v>
      </c>
      <c r="P40" s="157"/>
      <c r="Q40" s="157"/>
    </row>
    <row r="41" spans="1:17" ht="84">
      <c r="A41" s="51">
        <v>3</v>
      </c>
      <c r="B41" s="62" t="s">
        <v>157</v>
      </c>
      <c r="C41" s="166" t="s">
        <v>156</v>
      </c>
      <c r="D41" s="53" t="s">
        <v>126</v>
      </c>
      <c r="E41" s="53">
        <f t="shared" si="8"/>
        <v>123.58361782700001</v>
      </c>
      <c r="F41" s="53">
        <v>23.726721000000001</v>
      </c>
      <c r="G41" s="167" t="s">
        <v>538</v>
      </c>
      <c r="H41" s="161">
        <v>74</v>
      </c>
      <c r="I41" s="157"/>
      <c r="J41" s="157">
        <f t="shared" si="4"/>
        <v>74</v>
      </c>
      <c r="K41" s="170">
        <v>20.399999999999999</v>
      </c>
      <c r="L41" s="170">
        <v>1.02</v>
      </c>
      <c r="M41" s="170">
        <f t="shared" si="9"/>
        <v>2.3726721000000004</v>
      </c>
      <c r="N41" s="170">
        <f t="shared" si="10"/>
        <v>1.89813768</v>
      </c>
      <c r="O41" s="170">
        <f t="shared" si="11"/>
        <v>0.16608704700000002</v>
      </c>
      <c r="P41" s="157"/>
      <c r="Q41" s="157"/>
    </row>
    <row r="42" spans="1:17" ht="84">
      <c r="A42" s="51">
        <v>4</v>
      </c>
      <c r="B42" s="62" t="s">
        <v>158</v>
      </c>
      <c r="C42" s="166" t="s">
        <v>159</v>
      </c>
      <c r="D42" s="53" t="s">
        <v>126</v>
      </c>
      <c r="E42" s="53">
        <f t="shared" si="8"/>
        <v>213.5217885232</v>
      </c>
      <c r="F42" s="53">
        <v>37.962753599999999</v>
      </c>
      <c r="G42" s="167" t="s">
        <v>539</v>
      </c>
      <c r="H42" s="157">
        <v>131.74</v>
      </c>
      <c r="I42" s="157"/>
      <c r="J42" s="157">
        <f t="shared" si="4"/>
        <v>131.74</v>
      </c>
      <c r="K42" s="170">
        <v>33.659999999999997</v>
      </c>
      <c r="L42" s="170">
        <v>3.06</v>
      </c>
      <c r="M42" s="170">
        <f t="shared" si="9"/>
        <v>3.7962753600000001</v>
      </c>
      <c r="N42" s="170">
        <f t="shared" si="10"/>
        <v>3.0370202879999999</v>
      </c>
      <c r="O42" s="170">
        <f t="shared" si="11"/>
        <v>0.26573927520000001</v>
      </c>
      <c r="P42" s="157"/>
      <c r="Q42" s="157"/>
    </row>
    <row r="43" spans="1:17" ht="84">
      <c r="A43" s="51">
        <v>5</v>
      </c>
      <c r="B43" s="62" t="s">
        <v>155</v>
      </c>
      <c r="C43" s="166" t="s">
        <v>159</v>
      </c>
      <c r="D43" s="53" t="s">
        <v>126</v>
      </c>
      <c r="E43" s="53">
        <f t="shared" si="8"/>
        <v>161.47685624499996</v>
      </c>
      <c r="F43" s="53">
        <v>25.608135000000001</v>
      </c>
      <c r="G43" s="167" t="s">
        <v>540</v>
      </c>
      <c r="H43" s="157">
        <v>97.42</v>
      </c>
      <c r="I43" s="157"/>
      <c r="J43" s="157">
        <f t="shared" si="4"/>
        <v>97.42</v>
      </c>
      <c r="K43" s="170">
        <v>31.62</v>
      </c>
      <c r="L43" s="170">
        <v>2.04</v>
      </c>
      <c r="M43" s="170">
        <f t="shared" si="9"/>
        <v>2.5608135000000001</v>
      </c>
      <c r="N43" s="170">
        <f t="shared" si="10"/>
        <v>2.0486507999999999</v>
      </c>
      <c r="O43" s="170">
        <f t="shared" si="11"/>
        <v>0.179256945</v>
      </c>
      <c r="P43" s="157"/>
      <c r="Q43" s="157"/>
    </row>
    <row r="44" spans="1:17" ht="84">
      <c r="A44" s="51">
        <v>6</v>
      </c>
      <c r="B44" s="62" t="s">
        <v>157</v>
      </c>
      <c r="C44" s="166" t="s">
        <v>159</v>
      </c>
      <c r="D44" s="53" t="s">
        <v>126</v>
      </c>
      <c r="E44" s="53">
        <f t="shared" si="8"/>
        <v>127.197617827</v>
      </c>
      <c r="F44" s="53">
        <v>23.726721000000001</v>
      </c>
      <c r="G44" s="167" t="s">
        <v>541</v>
      </c>
      <c r="H44" s="157">
        <v>81.489999999999995</v>
      </c>
      <c r="I44" s="157"/>
      <c r="J44" s="157">
        <f t="shared" si="4"/>
        <v>81.489999999999995</v>
      </c>
      <c r="K44" s="170">
        <v>16.524000000000001</v>
      </c>
      <c r="L44" s="170">
        <v>1.02</v>
      </c>
      <c r="M44" s="170">
        <f t="shared" si="9"/>
        <v>2.3726721000000004</v>
      </c>
      <c r="N44" s="170">
        <f t="shared" si="10"/>
        <v>1.89813768</v>
      </c>
      <c r="O44" s="170">
        <f t="shared" si="11"/>
        <v>0.16608704700000002</v>
      </c>
      <c r="P44" s="157"/>
      <c r="Q44" s="157"/>
    </row>
    <row r="45" spans="1:17" ht="84">
      <c r="A45" s="51">
        <v>7</v>
      </c>
      <c r="B45" s="62" t="s">
        <v>160</v>
      </c>
      <c r="C45" s="166" t="s">
        <v>159</v>
      </c>
      <c r="D45" s="53" t="s">
        <v>126</v>
      </c>
      <c r="E45" s="53">
        <f t="shared" si="8"/>
        <v>109.19720979200001</v>
      </c>
      <c r="F45" s="53">
        <v>20.068415999999999</v>
      </c>
      <c r="G45" s="167" t="s">
        <v>542</v>
      </c>
      <c r="H45" s="157">
        <v>71.3</v>
      </c>
      <c r="I45" s="157"/>
      <c r="J45" s="157">
        <f t="shared" si="4"/>
        <v>71.3</v>
      </c>
      <c r="K45" s="170">
        <v>13.26</v>
      </c>
      <c r="L45" s="170">
        <v>0.81599999999999995</v>
      </c>
      <c r="M45" s="170">
        <f t="shared" si="9"/>
        <v>2.0068416</v>
      </c>
      <c r="N45" s="170">
        <f t="shared" si="10"/>
        <v>1.60547328</v>
      </c>
      <c r="O45" s="170">
        <f t="shared" si="11"/>
        <v>0.14047891199999998</v>
      </c>
      <c r="P45" s="157"/>
      <c r="Q45" s="157"/>
    </row>
    <row r="46" spans="1:17" ht="84">
      <c r="A46" s="51">
        <v>8</v>
      </c>
      <c r="B46" s="62" t="s">
        <v>161</v>
      </c>
      <c r="C46" s="166" t="s">
        <v>159</v>
      </c>
      <c r="D46" s="53" t="s">
        <v>126</v>
      </c>
      <c r="E46" s="53">
        <f t="shared" si="8"/>
        <v>87.867764971</v>
      </c>
      <c r="F46" s="53">
        <v>17.873432999999999</v>
      </c>
      <c r="G46" s="167" t="s">
        <v>543</v>
      </c>
      <c r="H46" s="157">
        <v>56.35</v>
      </c>
      <c r="I46" s="157"/>
      <c r="J46" s="157">
        <f t="shared" si="4"/>
        <v>56.35</v>
      </c>
      <c r="K46" s="170">
        <v>9.7919999999999998</v>
      </c>
      <c r="L46" s="170">
        <v>0.51</v>
      </c>
      <c r="M46" s="170">
        <f t="shared" si="9"/>
        <v>1.7873432999999999</v>
      </c>
      <c r="N46" s="170">
        <f t="shared" si="10"/>
        <v>1.42987464</v>
      </c>
      <c r="O46" s="170">
        <f t="shared" si="11"/>
        <v>0.12511403099999999</v>
      </c>
      <c r="P46" s="157"/>
      <c r="Q46" s="157"/>
    </row>
    <row r="47" spans="1:17" ht="84">
      <c r="A47" s="51">
        <v>9</v>
      </c>
      <c r="B47" s="65" t="s">
        <v>162</v>
      </c>
      <c r="C47" s="166" t="s">
        <v>163</v>
      </c>
      <c r="D47" s="53" t="s">
        <v>126</v>
      </c>
      <c r="E47" s="53">
        <f t="shared" si="8"/>
        <v>118.109613056</v>
      </c>
      <c r="F47" s="53">
        <v>26.757888000000001</v>
      </c>
      <c r="G47" s="156" t="s">
        <v>544</v>
      </c>
      <c r="H47" s="161">
        <v>76</v>
      </c>
      <c r="I47" s="157">
        <v>0.01</v>
      </c>
      <c r="J47" s="157">
        <f t="shared" si="4"/>
        <v>76.760000000000005</v>
      </c>
      <c r="K47" s="170">
        <v>6.0179999999999998</v>
      </c>
      <c r="L47" s="170">
        <v>3.57</v>
      </c>
      <c r="M47" s="170">
        <f t="shared" si="9"/>
        <v>2.6757888000000003</v>
      </c>
      <c r="N47" s="170">
        <f t="shared" si="10"/>
        <v>2.1406310400000002</v>
      </c>
      <c r="O47" s="170">
        <f t="shared" si="11"/>
        <v>0.18730521600000002</v>
      </c>
      <c r="P47" s="157"/>
      <c r="Q47" s="157"/>
    </row>
    <row r="48" spans="1:17" ht="84">
      <c r="A48" s="51">
        <v>10</v>
      </c>
      <c r="B48" s="65" t="s">
        <v>164</v>
      </c>
      <c r="C48" s="166" t="s">
        <v>163</v>
      </c>
      <c r="D48" s="53" t="s">
        <v>126</v>
      </c>
      <c r="E48" s="53">
        <f t="shared" si="8"/>
        <v>73.67924657799999</v>
      </c>
      <c r="F48" s="53">
        <v>18.605094000000001</v>
      </c>
      <c r="G48" s="156" t="s">
        <v>545</v>
      </c>
      <c r="H48" s="161">
        <v>42.5</v>
      </c>
      <c r="I48" s="157">
        <v>0.01</v>
      </c>
      <c r="J48" s="157">
        <f t="shared" si="4"/>
        <v>42.924999999999997</v>
      </c>
      <c r="K48" s="170">
        <v>5.0999999999999996</v>
      </c>
      <c r="L48" s="170">
        <v>3.57</v>
      </c>
      <c r="M48" s="170">
        <f t="shared" si="9"/>
        <v>1.8605094000000002</v>
      </c>
      <c r="N48" s="170">
        <f t="shared" si="10"/>
        <v>1.4884075200000002</v>
      </c>
      <c r="O48" s="170">
        <f t="shared" si="11"/>
        <v>0.130235658</v>
      </c>
      <c r="P48" s="157"/>
      <c r="Q48" s="157"/>
    </row>
    <row r="49" spans="1:17" ht="84">
      <c r="A49" s="51">
        <v>11</v>
      </c>
      <c r="B49" s="65" t="s">
        <v>165</v>
      </c>
      <c r="C49" s="166" t="s">
        <v>163</v>
      </c>
      <c r="D49" s="53" t="s">
        <v>126</v>
      </c>
      <c r="E49" s="53">
        <f t="shared" si="8"/>
        <v>77.718072190000001</v>
      </c>
      <c r="F49" s="53">
        <v>19.859369999999998</v>
      </c>
      <c r="G49" s="156" t="s">
        <v>546</v>
      </c>
      <c r="H49" s="161">
        <v>42.5</v>
      </c>
      <c r="I49" s="157">
        <v>0.01</v>
      </c>
      <c r="J49" s="157">
        <f t="shared" si="4"/>
        <v>42.924999999999997</v>
      </c>
      <c r="K49" s="170">
        <v>7.65</v>
      </c>
      <c r="L49" s="170">
        <v>3.57</v>
      </c>
      <c r="M49" s="170">
        <f t="shared" si="9"/>
        <v>1.9859369999999998</v>
      </c>
      <c r="N49" s="170">
        <f t="shared" si="10"/>
        <v>1.5887495999999999</v>
      </c>
      <c r="O49" s="170">
        <f t="shared" si="11"/>
        <v>0.13901558999999999</v>
      </c>
      <c r="P49" s="157"/>
      <c r="Q49" s="157"/>
    </row>
    <row r="50" spans="1:17" ht="36">
      <c r="A50" s="51">
        <v>12</v>
      </c>
      <c r="B50" s="62" t="s">
        <v>166</v>
      </c>
      <c r="C50" s="168" t="s">
        <v>167</v>
      </c>
      <c r="D50" s="66" t="s">
        <v>168</v>
      </c>
      <c r="E50" s="53">
        <f t="shared" si="8"/>
        <v>96.171843162599998</v>
      </c>
      <c r="F50" s="169">
        <v>29.538199800000001</v>
      </c>
      <c r="G50" s="156" t="s">
        <v>547</v>
      </c>
      <c r="H50" s="157">
        <v>60</v>
      </c>
      <c r="I50" s="157">
        <v>0.01</v>
      </c>
      <c r="J50" s="157">
        <f t="shared" si="4"/>
        <v>60.6</v>
      </c>
      <c r="K50" s="170">
        <v>0.51</v>
      </c>
      <c r="L50" s="170">
        <v>0</v>
      </c>
      <c r="M50" s="170">
        <f t="shared" si="9"/>
        <v>2.9538199800000005</v>
      </c>
      <c r="N50" s="170">
        <f t="shared" si="10"/>
        <v>2.3630559840000003</v>
      </c>
      <c r="O50" s="170">
        <f t="shared" si="11"/>
        <v>0.20676739860000001</v>
      </c>
      <c r="P50" s="157"/>
      <c r="Q50" s="157"/>
    </row>
    <row r="51" spans="1:17" ht="36">
      <c r="A51" s="51">
        <v>13</v>
      </c>
      <c r="B51" s="62" t="s">
        <v>169</v>
      </c>
      <c r="C51" s="168" t="s">
        <v>167</v>
      </c>
      <c r="D51" s="66" t="s">
        <v>168</v>
      </c>
      <c r="E51" s="53">
        <f t="shared" si="8"/>
        <v>42.013012930999999</v>
      </c>
      <c r="F51" s="169">
        <v>13.692513</v>
      </c>
      <c r="G51" s="156" t="s">
        <v>548</v>
      </c>
      <c r="H51" s="157">
        <v>25</v>
      </c>
      <c r="I51" s="157">
        <v>0.01</v>
      </c>
      <c r="J51" s="157">
        <f t="shared" si="4"/>
        <v>25.25</v>
      </c>
      <c r="K51" s="170">
        <v>0.51</v>
      </c>
      <c r="L51" s="170">
        <v>0</v>
      </c>
      <c r="M51" s="170">
        <f t="shared" si="9"/>
        <v>1.3692513000000002</v>
      </c>
      <c r="N51" s="170">
        <f t="shared" si="10"/>
        <v>1.09540104</v>
      </c>
      <c r="O51" s="170">
        <f t="shared" si="11"/>
        <v>9.5847590999999996E-2</v>
      </c>
      <c r="P51" s="157"/>
      <c r="Q51" s="157"/>
    </row>
    <row r="52" spans="1:17" ht="36">
      <c r="A52" s="51">
        <v>14</v>
      </c>
      <c r="B52" s="62" t="s">
        <v>170</v>
      </c>
      <c r="C52" s="168" t="s">
        <v>167</v>
      </c>
      <c r="D52" s="66" t="s">
        <v>168</v>
      </c>
      <c r="E52" s="53">
        <f t="shared" si="8"/>
        <v>201.76839234000002</v>
      </c>
      <c r="F52" s="169">
        <v>35.537820000000004</v>
      </c>
      <c r="G52" s="156" t="s">
        <v>549</v>
      </c>
      <c r="H52" s="161">
        <v>157.5</v>
      </c>
      <c r="I52" s="157">
        <v>0.01</v>
      </c>
      <c r="J52" s="157">
        <f t="shared" si="4"/>
        <v>159.07499999999999</v>
      </c>
      <c r="K52" s="170">
        <v>0.51</v>
      </c>
      <c r="L52" s="170">
        <v>0</v>
      </c>
      <c r="M52" s="170">
        <f t="shared" si="9"/>
        <v>3.5537820000000004</v>
      </c>
      <c r="N52" s="170">
        <f t="shared" si="10"/>
        <v>2.8430256000000003</v>
      </c>
      <c r="O52" s="170">
        <f t="shared" si="11"/>
        <v>0.24876474000000004</v>
      </c>
      <c r="P52" s="157"/>
      <c r="Q52" s="157"/>
    </row>
    <row r="53" spans="1:17" ht="24">
      <c r="A53" s="51">
        <v>15</v>
      </c>
      <c r="B53" s="62" t="s">
        <v>169</v>
      </c>
      <c r="C53" s="168" t="s">
        <v>171</v>
      </c>
      <c r="D53" s="66" t="s">
        <v>168</v>
      </c>
      <c r="E53" s="53">
        <f t="shared" si="8"/>
        <v>18.404795630400002</v>
      </c>
      <c r="F53" s="169">
        <v>11.539339200000001</v>
      </c>
      <c r="G53" s="156" t="s">
        <v>550</v>
      </c>
      <c r="H53" s="161">
        <v>4.5599999999999996</v>
      </c>
      <c r="I53" s="157">
        <v>0.01</v>
      </c>
      <c r="J53" s="157">
        <f t="shared" si="4"/>
        <v>4.6055999999999999</v>
      </c>
      <c r="K53" s="170">
        <v>0.10199999999999999</v>
      </c>
      <c r="L53" s="170">
        <v>0</v>
      </c>
      <c r="M53" s="170">
        <f t="shared" si="9"/>
        <v>1.1539339200000001</v>
      </c>
      <c r="N53" s="170">
        <f t="shared" si="10"/>
        <v>0.92314713600000009</v>
      </c>
      <c r="O53" s="170">
        <f t="shared" si="11"/>
        <v>8.0775374400000002E-2</v>
      </c>
      <c r="P53" s="157"/>
      <c r="Q53" s="157"/>
    </row>
    <row r="54" spans="1:17" ht="24">
      <c r="A54" s="51">
        <v>16</v>
      </c>
      <c r="B54" s="59" t="s">
        <v>172</v>
      </c>
      <c r="C54" s="168" t="s">
        <v>173</v>
      </c>
      <c r="D54" s="60" t="s">
        <v>168</v>
      </c>
      <c r="E54" s="53">
        <f t="shared" si="8"/>
        <v>39.869749202400001</v>
      </c>
      <c r="F54" s="159">
        <v>8.6126951999999992</v>
      </c>
      <c r="G54" s="156" t="s">
        <v>551</v>
      </c>
      <c r="H54" s="170">
        <f>36.06*0.8</f>
        <v>28.848000000000003</v>
      </c>
      <c r="I54" s="157">
        <v>0.01</v>
      </c>
      <c r="J54" s="157">
        <f t="shared" si="4"/>
        <v>29.136480000000002</v>
      </c>
      <c r="K54" s="170">
        <v>0.51</v>
      </c>
      <c r="L54" s="170">
        <v>0</v>
      </c>
      <c r="M54" s="170">
        <f t="shared" si="9"/>
        <v>0.86126952000000001</v>
      </c>
      <c r="N54" s="170">
        <f t="shared" si="10"/>
        <v>0.68901561599999994</v>
      </c>
      <c r="O54" s="170">
        <f t="shared" si="11"/>
        <v>6.0288866399999995E-2</v>
      </c>
      <c r="P54" s="157"/>
      <c r="Q54" s="157"/>
    </row>
    <row r="55" spans="1:17" ht="24">
      <c r="A55" s="51">
        <v>17</v>
      </c>
      <c r="B55" s="59" t="s">
        <v>174</v>
      </c>
      <c r="C55" s="168" t="s">
        <v>173</v>
      </c>
      <c r="D55" s="60" t="s">
        <v>168</v>
      </c>
      <c r="E55" s="53">
        <f t="shared" si="8"/>
        <v>60.382553219900004</v>
      </c>
      <c r="F55" s="159">
        <v>10.4418477</v>
      </c>
      <c r="G55" s="156" t="s">
        <v>552</v>
      </c>
      <c r="H55" s="170">
        <f>58.76*0.8</f>
        <v>47.008000000000003</v>
      </c>
      <c r="I55" s="157">
        <v>0.01</v>
      </c>
      <c r="J55" s="157">
        <f t="shared" si="4"/>
        <v>47.478080000000006</v>
      </c>
      <c r="K55" s="170">
        <v>0.51</v>
      </c>
      <c r="L55" s="170">
        <v>0</v>
      </c>
      <c r="M55" s="170">
        <f t="shared" si="9"/>
        <v>1.04418477</v>
      </c>
      <c r="N55" s="170">
        <f t="shared" si="10"/>
        <v>0.83534781600000008</v>
      </c>
      <c r="O55" s="170">
        <f t="shared" si="11"/>
        <v>7.3092933900000004E-2</v>
      </c>
      <c r="P55" s="157"/>
      <c r="Q55" s="157"/>
    </row>
    <row r="56" spans="1:17">
      <c r="A56" s="150" t="s">
        <v>175</v>
      </c>
      <c r="B56" s="171" t="s">
        <v>176</v>
      </c>
      <c r="C56" s="172"/>
      <c r="D56" s="173"/>
      <c r="E56" s="153"/>
      <c r="F56" s="174"/>
      <c r="G56" s="154"/>
      <c r="H56" s="163"/>
      <c r="I56" s="163"/>
      <c r="J56" s="163"/>
      <c r="K56" s="189"/>
      <c r="L56" s="189"/>
      <c r="M56" s="189"/>
      <c r="N56" s="189"/>
      <c r="O56" s="189"/>
      <c r="P56" s="155"/>
      <c r="Q56" s="155"/>
    </row>
    <row r="57" spans="1:17" ht="72">
      <c r="A57" s="175">
        <v>1</v>
      </c>
      <c r="B57" s="59" t="s">
        <v>177</v>
      </c>
      <c r="C57" s="166" t="s">
        <v>178</v>
      </c>
      <c r="D57" s="60" t="s">
        <v>179</v>
      </c>
      <c r="E57" s="53">
        <f t="shared" si="8"/>
        <v>141.52161305600001</v>
      </c>
      <c r="F57" s="159">
        <v>26.757888000000001</v>
      </c>
      <c r="G57" s="156" t="s">
        <v>553</v>
      </c>
      <c r="H57" s="161">
        <v>91</v>
      </c>
      <c r="I57" s="161">
        <v>0.01</v>
      </c>
      <c r="J57" s="157">
        <f t="shared" si="4"/>
        <v>91.91</v>
      </c>
      <c r="K57" s="170">
        <v>13.77</v>
      </c>
      <c r="L57" s="170">
        <v>4.08</v>
      </c>
      <c r="M57" s="170">
        <f t="shared" ref="M57:M62" si="12">+F57*$M$4</f>
        <v>2.6757888000000003</v>
      </c>
      <c r="N57" s="170">
        <f t="shared" ref="N57:N62" si="13">+F57*$N$4</f>
        <v>2.1406310400000002</v>
      </c>
      <c r="O57" s="170">
        <f t="shared" ref="O57:O62" si="14">+F57*$O$4</f>
        <v>0.18730521600000002</v>
      </c>
      <c r="P57" s="157"/>
      <c r="Q57" s="157"/>
    </row>
    <row r="58" spans="1:17" ht="72">
      <c r="A58" s="175">
        <v>2</v>
      </c>
      <c r="B58" s="59" t="s">
        <v>180</v>
      </c>
      <c r="C58" s="166" t="s">
        <v>178</v>
      </c>
      <c r="D58" s="60" t="s">
        <v>179</v>
      </c>
      <c r="E58" s="53">
        <f t="shared" si="8"/>
        <v>92.95424657800001</v>
      </c>
      <c r="F58" s="159">
        <v>18.605094000000001</v>
      </c>
      <c r="G58" s="156" t="s">
        <v>554</v>
      </c>
      <c r="H58" s="161">
        <v>53</v>
      </c>
      <c r="I58" s="157">
        <v>0.01</v>
      </c>
      <c r="J58" s="157">
        <f t="shared" si="4"/>
        <v>53.53</v>
      </c>
      <c r="K58" s="170">
        <v>13.26</v>
      </c>
      <c r="L58" s="170">
        <v>4.08</v>
      </c>
      <c r="M58" s="170">
        <f t="shared" si="12"/>
        <v>1.8605094000000002</v>
      </c>
      <c r="N58" s="170">
        <f t="shared" si="13"/>
        <v>1.4884075200000002</v>
      </c>
      <c r="O58" s="170">
        <f t="shared" si="14"/>
        <v>0.130235658</v>
      </c>
      <c r="P58" s="157"/>
      <c r="Q58" s="157"/>
    </row>
    <row r="59" spans="1:17" ht="72">
      <c r="A59" s="175">
        <v>3</v>
      </c>
      <c r="B59" s="59" t="s">
        <v>181</v>
      </c>
      <c r="C59" s="166" t="s">
        <v>178</v>
      </c>
      <c r="D59" s="60" t="s">
        <v>179</v>
      </c>
      <c r="E59" s="53">
        <f t="shared" si="8"/>
        <v>218.56029629500003</v>
      </c>
      <c r="F59" s="159">
        <v>30.834285000000001</v>
      </c>
      <c r="G59" s="156" t="s">
        <v>555</v>
      </c>
      <c r="H59" s="161">
        <v>164</v>
      </c>
      <c r="I59" s="157">
        <v>0.01</v>
      </c>
      <c r="J59" s="157">
        <f t="shared" si="4"/>
        <v>165.64000000000001</v>
      </c>
      <c r="K59" s="170">
        <v>12.24</v>
      </c>
      <c r="L59" s="170">
        <v>4.08</v>
      </c>
      <c r="M59" s="170">
        <f t="shared" si="12"/>
        <v>3.0834285000000001</v>
      </c>
      <c r="N59" s="170">
        <f t="shared" si="13"/>
        <v>2.4667428</v>
      </c>
      <c r="O59" s="170">
        <f t="shared" si="14"/>
        <v>0.21583999500000001</v>
      </c>
      <c r="P59" s="157"/>
      <c r="Q59" s="157"/>
    </row>
    <row r="60" spans="1:17" ht="72">
      <c r="A60" s="175">
        <v>4</v>
      </c>
      <c r="B60" s="59" t="s">
        <v>182</v>
      </c>
      <c r="C60" s="166" t="s">
        <v>183</v>
      </c>
      <c r="D60" s="60" t="s">
        <v>179</v>
      </c>
      <c r="E60" s="53">
        <f t="shared" si="8"/>
        <v>49.402269741999994</v>
      </c>
      <c r="F60" s="159">
        <v>14.842266</v>
      </c>
      <c r="G60" s="156" t="s">
        <v>556</v>
      </c>
      <c r="H60" s="157">
        <v>29.45</v>
      </c>
      <c r="I60" s="157">
        <v>0.01</v>
      </c>
      <c r="J60" s="157">
        <f t="shared" si="4"/>
        <v>29.744499999999999</v>
      </c>
      <c r="K60" s="170">
        <v>1.4279999999999999</v>
      </c>
      <c r="L60" s="170">
        <v>0.61199999999999999</v>
      </c>
      <c r="M60" s="170">
        <f t="shared" si="12"/>
        <v>1.4842266000000002</v>
      </c>
      <c r="N60" s="170">
        <f t="shared" si="13"/>
        <v>1.1873812800000001</v>
      </c>
      <c r="O60" s="170">
        <f t="shared" si="14"/>
        <v>0.10389586200000001</v>
      </c>
      <c r="P60" s="157"/>
      <c r="Q60" s="157"/>
    </row>
    <row r="61" spans="1:17" ht="72">
      <c r="A61" s="175">
        <v>5</v>
      </c>
      <c r="B61" s="59" t="s">
        <v>184</v>
      </c>
      <c r="C61" s="166" t="s">
        <v>183</v>
      </c>
      <c r="D61" s="60" t="s">
        <v>179</v>
      </c>
      <c r="E61" s="53">
        <f t="shared" si="8"/>
        <v>106.70578430499999</v>
      </c>
      <c r="F61" s="159">
        <v>31.879515000000001</v>
      </c>
      <c r="G61" s="156" t="s">
        <v>557</v>
      </c>
      <c r="H61" s="157">
        <v>63.8</v>
      </c>
      <c r="I61" s="157">
        <v>0.01</v>
      </c>
      <c r="J61" s="157">
        <f t="shared" si="4"/>
        <v>64.438000000000002</v>
      </c>
      <c r="K61" s="170">
        <v>2.5091999999999999</v>
      </c>
      <c r="L61" s="170">
        <v>1.9176</v>
      </c>
      <c r="M61" s="170">
        <f t="shared" si="12"/>
        <v>3.1879515000000005</v>
      </c>
      <c r="N61" s="170">
        <f t="shared" si="13"/>
        <v>2.5503612000000002</v>
      </c>
      <c r="O61" s="170">
        <f t="shared" si="14"/>
        <v>0.22315660500000001</v>
      </c>
      <c r="P61" s="157"/>
      <c r="Q61" s="157"/>
    </row>
    <row r="62" spans="1:17" ht="32.4">
      <c r="A62" s="175">
        <v>6</v>
      </c>
      <c r="B62" s="69" t="s">
        <v>185</v>
      </c>
      <c r="C62" s="176" t="s">
        <v>186</v>
      </c>
      <c r="D62" s="60" t="s">
        <v>168</v>
      </c>
      <c r="E62" s="53">
        <f t="shared" si="8"/>
        <v>68.178326477300004</v>
      </c>
      <c r="F62" s="159">
        <v>24.8033079</v>
      </c>
      <c r="G62" s="177" t="s">
        <v>558</v>
      </c>
      <c r="H62" s="157">
        <v>37</v>
      </c>
      <c r="I62" s="157">
        <v>0.01</v>
      </c>
      <c r="J62" s="157">
        <f t="shared" si="4"/>
        <v>37.369999999999997</v>
      </c>
      <c r="K62" s="170">
        <v>1.3668</v>
      </c>
      <c r="L62" s="170">
        <v>0</v>
      </c>
      <c r="M62" s="170">
        <f t="shared" si="12"/>
        <v>2.48033079</v>
      </c>
      <c r="N62" s="170">
        <f t="shared" si="13"/>
        <v>1.9842646320000001</v>
      </c>
      <c r="O62" s="170">
        <f t="shared" si="14"/>
        <v>0.1736231553</v>
      </c>
      <c r="P62" s="157"/>
      <c r="Q62" s="157"/>
    </row>
    <row r="63" spans="1:17">
      <c r="A63" s="150" t="s">
        <v>187</v>
      </c>
      <c r="B63" s="178" t="s">
        <v>188</v>
      </c>
      <c r="C63" s="179"/>
      <c r="D63" s="180"/>
      <c r="E63" s="153"/>
      <c r="F63" s="181"/>
      <c r="G63" s="162"/>
      <c r="H63" s="162"/>
      <c r="I63" s="155"/>
      <c r="J63" s="155"/>
      <c r="K63" s="189"/>
      <c r="L63" s="189"/>
      <c r="M63" s="189"/>
      <c r="N63" s="189"/>
      <c r="O63" s="189"/>
      <c r="P63" s="155"/>
      <c r="Q63" s="155"/>
    </row>
    <row r="64" spans="1:17" ht="48">
      <c r="A64" s="51">
        <v>1</v>
      </c>
      <c r="B64" s="59" t="s">
        <v>189</v>
      </c>
      <c r="C64" s="182" t="s">
        <v>190</v>
      </c>
      <c r="D64" s="60" t="s">
        <v>168</v>
      </c>
      <c r="E64" s="53">
        <f t="shared" si="8"/>
        <v>168.25925216499999</v>
      </c>
      <c r="F64" s="159">
        <v>17.246295</v>
      </c>
      <c r="G64" s="183" t="s">
        <v>559</v>
      </c>
      <c r="H64" s="184">
        <v>141.59</v>
      </c>
      <c r="I64" s="157">
        <v>0.01</v>
      </c>
      <c r="J64" s="157">
        <f t="shared" si="4"/>
        <v>143.0059</v>
      </c>
      <c r="K64" s="170">
        <v>3.1619999999999999</v>
      </c>
      <c r="L64" s="170">
        <v>1.62</v>
      </c>
      <c r="M64" s="170">
        <f>+F64*$M$4</f>
        <v>1.7246295</v>
      </c>
      <c r="N64" s="170">
        <f>+F64*$N$4</f>
        <v>1.3797036</v>
      </c>
      <c r="O64" s="170">
        <f>+F64*$O$4</f>
        <v>0.12072406500000001</v>
      </c>
      <c r="P64" s="157"/>
      <c r="Q64" s="157"/>
    </row>
    <row r="65" spans="1:17" ht="48">
      <c r="A65" s="51">
        <v>2</v>
      </c>
      <c r="B65" s="59" t="s">
        <v>191</v>
      </c>
      <c r="C65" s="182" t="s">
        <v>190</v>
      </c>
      <c r="D65" s="60" t="s">
        <v>168</v>
      </c>
      <c r="E65" s="53">
        <f t="shared" si="8"/>
        <v>110.39715216500001</v>
      </c>
      <c r="F65" s="159">
        <v>17.246295</v>
      </c>
      <c r="G65" s="183" t="s">
        <v>560</v>
      </c>
      <c r="H65" s="184">
        <v>84.96</v>
      </c>
      <c r="I65" s="157">
        <v>0.01</v>
      </c>
      <c r="J65" s="157">
        <f t="shared" si="4"/>
        <v>85.809599999999989</v>
      </c>
      <c r="K65" s="170">
        <v>2.8662000000000001</v>
      </c>
      <c r="L65" s="170">
        <v>1.25</v>
      </c>
      <c r="M65" s="170">
        <f t="shared" ref="M65:M102" si="15">+F65*$M$4</f>
        <v>1.7246295</v>
      </c>
      <c r="N65" s="170">
        <f t="shared" ref="N65:N102" si="16">+F65*$N$4</f>
        <v>1.3797036</v>
      </c>
      <c r="O65" s="170">
        <f t="shared" ref="O65:O102" si="17">+F65*$O$4</f>
        <v>0.12072406500000001</v>
      </c>
      <c r="P65" s="157"/>
      <c r="Q65" s="157"/>
    </row>
    <row r="66" spans="1:17" ht="48">
      <c r="A66" s="51">
        <v>3</v>
      </c>
      <c r="B66" s="59" t="s">
        <v>192</v>
      </c>
      <c r="C66" s="182" t="s">
        <v>190</v>
      </c>
      <c r="D66" s="60" t="s">
        <v>168</v>
      </c>
      <c r="E66" s="53">
        <f t="shared" si="8"/>
        <v>80.169936095000025</v>
      </c>
      <c r="F66" s="159">
        <v>9.9296849999999992</v>
      </c>
      <c r="G66" s="183" t="s">
        <v>561</v>
      </c>
      <c r="H66" s="184">
        <v>63.72</v>
      </c>
      <c r="I66" s="157">
        <v>0.01</v>
      </c>
      <c r="J66" s="157">
        <f t="shared" si="4"/>
        <v>64.357200000000006</v>
      </c>
      <c r="K66" s="170">
        <v>2.8662000000000001</v>
      </c>
      <c r="L66" s="170">
        <v>1.1599999999999999</v>
      </c>
      <c r="M66" s="170">
        <f t="shared" si="15"/>
        <v>0.99296849999999992</v>
      </c>
      <c r="N66" s="170">
        <f t="shared" si="16"/>
        <v>0.79437479999999994</v>
      </c>
      <c r="O66" s="170">
        <f t="shared" si="17"/>
        <v>6.9507794999999997E-2</v>
      </c>
      <c r="P66" s="157"/>
      <c r="Q66" s="157"/>
    </row>
    <row r="67" spans="1:17" ht="48">
      <c r="A67" s="51">
        <v>4</v>
      </c>
      <c r="B67" s="59" t="s">
        <v>193</v>
      </c>
      <c r="C67" s="182" t="s">
        <v>190</v>
      </c>
      <c r="D67" s="60" t="s">
        <v>168</v>
      </c>
      <c r="E67" s="53">
        <f t="shared" si="8"/>
        <v>50.906460074999998</v>
      </c>
      <c r="F67" s="159">
        <v>7.8392249999999999</v>
      </c>
      <c r="G67" s="183" t="s">
        <v>562</v>
      </c>
      <c r="H67" s="161">
        <v>37.17</v>
      </c>
      <c r="I67" s="157">
        <v>0.01</v>
      </c>
      <c r="J67" s="157">
        <f t="shared" si="4"/>
        <v>37.541699999999999</v>
      </c>
      <c r="K67" s="170">
        <v>2.3664000000000001</v>
      </c>
      <c r="L67" s="170">
        <v>1.6932</v>
      </c>
      <c r="M67" s="170">
        <f t="shared" si="15"/>
        <v>0.78392250000000008</v>
      </c>
      <c r="N67" s="170">
        <f t="shared" si="16"/>
        <v>0.62713799999999997</v>
      </c>
      <c r="O67" s="170">
        <f t="shared" si="17"/>
        <v>5.4874575000000002E-2</v>
      </c>
      <c r="P67" s="157"/>
      <c r="Q67" s="157"/>
    </row>
    <row r="68" spans="1:17" ht="48">
      <c r="A68" s="51">
        <v>5</v>
      </c>
      <c r="B68" s="59" t="s">
        <v>194</v>
      </c>
      <c r="C68" s="182" t="s">
        <v>190</v>
      </c>
      <c r="D68" s="60" t="s">
        <v>168</v>
      </c>
      <c r="E68" s="53">
        <f t="shared" si="8"/>
        <v>39.160260075000004</v>
      </c>
      <c r="F68" s="159">
        <v>7.8392249999999999</v>
      </c>
      <c r="G68" s="183" t="s">
        <v>562</v>
      </c>
      <c r="H68" s="161">
        <v>26.55</v>
      </c>
      <c r="I68" s="157">
        <v>0.01</v>
      </c>
      <c r="J68" s="157">
        <f t="shared" si="4"/>
        <v>26.8155</v>
      </c>
      <c r="K68" s="170">
        <v>1.6932</v>
      </c>
      <c r="L68" s="170">
        <v>1.3464</v>
      </c>
      <c r="M68" s="170">
        <f t="shared" si="15"/>
        <v>0.78392250000000008</v>
      </c>
      <c r="N68" s="170">
        <f t="shared" si="16"/>
        <v>0.62713799999999997</v>
      </c>
      <c r="O68" s="170">
        <f t="shared" si="17"/>
        <v>5.4874575000000002E-2</v>
      </c>
      <c r="P68" s="157"/>
      <c r="Q68" s="157"/>
    </row>
    <row r="69" spans="1:17" ht="48">
      <c r="A69" s="51">
        <v>6</v>
      </c>
      <c r="B69" s="59" t="s">
        <v>195</v>
      </c>
      <c r="C69" s="182" t="s">
        <v>190</v>
      </c>
      <c r="D69" s="60" t="s">
        <v>168</v>
      </c>
      <c r="E69" s="53">
        <f t="shared" si="8"/>
        <v>31.944472064999996</v>
      </c>
      <c r="F69" s="159">
        <v>6.7939949999999998</v>
      </c>
      <c r="G69" s="183" t="s">
        <v>563</v>
      </c>
      <c r="H69" s="161">
        <v>21.24</v>
      </c>
      <c r="I69" s="157">
        <v>0.01</v>
      </c>
      <c r="J69" s="157">
        <f t="shared" si="4"/>
        <v>21.452399999999997</v>
      </c>
      <c r="K69" s="170">
        <v>1.2545999999999999</v>
      </c>
      <c r="L69" s="170">
        <v>1.173</v>
      </c>
      <c r="M69" s="170">
        <f t="shared" si="15"/>
        <v>0.67939950000000005</v>
      </c>
      <c r="N69" s="170">
        <f t="shared" si="16"/>
        <v>0.54351959999999999</v>
      </c>
      <c r="O69" s="170">
        <f t="shared" si="17"/>
        <v>4.7557965000000001E-2</v>
      </c>
      <c r="P69" s="157"/>
      <c r="Q69" s="157"/>
    </row>
    <row r="70" spans="1:17" ht="48">
      <c r="A70" s="51">
        <v>7</v>
      </c>
      <c r="B70" s="59" t="s">
        <v>196</v>
      </c>
      <c r="C70" s="182" t="s">
        <v>197</v>
      </c>
      <c r="D70" s="60" t="s">
        <v>168</v>
      </c>
      <c r="E70" s="53">
        <f t="shared" si="8"/>
        <v>1584.88510458</v>
      </c>
      <c r="F70" s="159">
        <v>60.623339999999999</v>
      </c>
      <c r="G70" s="156" t="s">
        <v>564</v>
      </c>
      <c r="H70" s="161">
        <v>1432.59</v>
      </c>
      <c r="I70" s="157"/>
      <c r="J70" s="157">
        <f t="shared" si="4"/>
        <v>1432.59</v>
      </c>
      <c r="K70" s="170">
        <v>62.22</v>
      </c>
      <c r="L70" s="170">
        <v>18.115200000000002</v>
      </c>
      <c r="M70" s="170">
        <f t="shared" si="15"/>
        <v>6.0623339999999999</v>
      </c>
      <c r="N70" s="170">
        <f t="shared" si="16"/>
        <v>4.8498672000000003</v>
      </c>
      <c r="O70" s="170">
        <f t="shared" si="17"/>
        <v>0.42436338000000001</v>
      </c>
      <c r="P70" s="157"/>
      <c r="Q70" s="157"/>
    </row>
    <row r="71" spans="1:17" ht="48">
      <c r="A71" s="51">
        <v>8</v>
      </c>
      <c r="B71" s="59" t="s">
        <v>198</v>
      </c>
      <c r="C71" s="182" t="s">
        <v>197</v>
      </c>
      <c r="D71" s="60" t="s">
        <v>168</v>
      </c>
      <c r="E71" s="53">
        <f t="shared" si="8"/>
        <v>1133.6697204</v>
      </c>
      <c r="F71" s="159">
        <v>41.809199999999997</v>
      </c>
      <c r="G71" s="156" t="s">
        <v>565</v>
      </c>
      <c r="H71" s="161">
        <v>1024.26</v>
      </c>
      <c r="I71" s="157"/>
      <c r="J71" s="157">
        <f t="shared" si="4"/>
        <v>1024.26</v>
      </c>
      <c r="K71" s="170">
        <v>44.88</v>
      </c>
      <c r="L71" s="170">
        <v>14.902200000000001</v>
      </c>
      <c r="M71" s="170">
        <f t="shared" si="15"/>
        <v>4.1809199999999995</v>
      </c>
      <c r="N71" s="170">
        <f t="shared" si="16"/>
        <v>3.3447359999999997</v>
      </c>
      <c r="O71" s="170">
        <f t="shared" si="17"/>
        <v>0.29266439999999999</v>
      </c>
      <c r="P71" s="157"/>
      <c r="Q71" s="157"/>
    </row>
    <row r="72" spans="1:17" ht="48">
      <c r="A72" s="51">
        <v>9</v>
      </c>
      <c r="B72" s="59" t="s">
        <v>199</v>
      </c>
      <c r="C72" s="182" t="s">
        <v>197</v>
      </c>
      <c r="D72" s="60" t="s">
        <v>168</v>
      </c>
      <c r="E72" s="53">
        <f t="shared" si="8"/>
        <v>574.49997627000005</v>
      </c>
      <c r="F72" s="159">
        <v>28.221209999999999</v>
      </c>
      <c r="G72" s="156" t="s">
        <v>566</v>
      </c>
      <c r="H72" s="161">
        <v>519</v>
      </c>
      <c r="I72" s="157"/>
      <c r="J72" s="157">
        <f t="shared" ref="J72:J112" si="18">H72*(1+I72)</f>
        <v>519</v>
      </c>
      <c r="K72" s="170">
        <v>21.42</v>
      </c>
      <c r="L72" s="170">
        <v>0.58140000000000003</v>
      </c>
      <c r="M72" s="170">
        <f t="shared" si="15"/>
        <v>2.8221210000000001</v>
      </c>
      <c r="N72" s="170">
        <f t="shared" si="16"/>
        <v>2.2576968000000002</v>
      </c>
      <c r="O72" s="170">
        <f t="shared" si="17"/>
        <v>0.19754847</v>
      </c>
      <c r="P72" s="157"/>
      <c r="Q72" s="157"/>
    </row>
    <row r="73" spans="1:17" ht="48">
      <c r="A73" s="51">
        <v>10</v>
      </c>
      <c r="B73" s="59" t="s">
        <v>200</v>
      </c>
      <c r="C73" s="182" t="s">
        <v>197</v>
      </c>
      <c r="D73" s="60" t="s">
        <v>168</v>
      </c>
      <c r="E73" s="53">
        <f t="shared" si="8"/>
        <v>426.34267218999992</v>
      </c>
      <c r="F73" s="159">
        <v>19.859369999999998</v>
      </c>
      <c r="G73" s="156" t="s">
        <v>567</v>
      </c>
      <c r="H73" s="161">
        <v>388</v>
      </c>
      <c r="I73" s="157"/>
      <c r="J73" s="157">
        <f t="shared" si="18"/>
        <v>388</v>
      </c>
      <c r="K73" s="170">
        <v>14.28</v>
      </c>
      <c r="L73" s="170">
        <v>0.48959999999999998</v>
      </c>
      <c r="M73" s="170">
        <f t="shared" si="15"/>
        <v>1.9859369999999998</v>
      </c>
      <c r="N73" s="170">
        <f t="shared" si="16"/>
        <v>1.5887495999999999</v>
      </c>
      <c r="O73" s="170">
        <f t="shared" si="17"/>
        <v>0.13901558999999999</v>
      </c>
      <c r="P73" s="157"/>
      <c r="Q73" s="157"/>
    </row>
    <row r="74" spans="1:17" ht="48">
      <c r="A74" s="51">
        <v>11</v>
      </c>
      <c r="B74" s="59" t="s">
        <v>201</v>
      </c>
      <c r="C74" s="182" t="s">
        <v>197</v>
      </c>
      <c r="D74" s="60" t="s">
        <v>168</v>
      </c>
      <c r="E74" s="53">
        <f t="shared" si="8"/>
        <v>335.79854412999998</v>
      </c>
      <c r="F74" s="159">
        <v>13.58799</v>
      </c>
      <c r="G74" s="156" t="s">
        <v>568</v>
      </c>
      <c r="H74" s="161">
        <v>310</v>
      </c>
      <c r="I74" s="157"/>
      <c r="J74" s="157">
        <f t="shared" si="18"/>
        <v>310</v>
      </c>
      <c r="K74" s="170">
        <v>9.18</v>
      </c>
      <c r="L74" s="170">
        <v>0.48959999999999998</v>
      </c>
      <c r="M74" s="170">
        <f t="shared" si="15"/>
        <v>1.3587990000000001</v>
      </c>
      <c r="N74" s="170">
        <f t="shared" si="16"/>
        <v>1.0870392</v>
      </c>
      <c r="O74" s="170">
        <f t="shared" si="17"/>
        <v>9.5115930000000001E-2</v>
      </c>
      <c r="P74" s="157"/>
      <c r="Q74" s="157"/>
    </row>
    <row r="75" spans="1:17" ht="48">
      <c r="A75" s="51">
        <v>12</v>
      </c>
      <c r="B75" s="59" t="s">
        <v>202</v>
      </c>
      <c r="C75" s="182" t="s">
        <v>203</v>
      </c>
      <c r="D75" s="60" t="s">
        <v>168</v>
      </c>
      <c r="E75" s="53">
        <f t="shared" ref="E75:E102" si="19">F75+J75+K75+L75+M75+N75+O75</f>
        <v>1226.62590458</v>
      </c>
      <c r="F75" s="159">
        <v>60.623339999999999</v>
      </c>
      <c r="G75" s="156" t="s">
        <v>569</v>
      </c>
      <c r="H75" s="161">
        <v>1085</v>
      </c>
      <c r="I75" s="157"/>
      <c r="J75" s="157">
        <f t="shared" si="18"/>
        <v>1085</v>
      </c>
      <c r="K75" s="170">
        <v>53.04</v>
      </c>
      <c r="L75" s="170">
        <v>16.626000000000001</v>
      </c>
      <c r="M75" s="170">
        <f t="shared" si="15"/>
        <v>6.0623339999999999</v>
      </c>
      <c r="N75" s="170">
        <f t="shared" si="16"/>
        <v>4.8498672000000003</v>
      </c>
      <c r="O75" s="170">
        <f t="shared" si="17"/>
        <v>0.42436338000000001</v>
      </c>
      <c r="P75" s="157"/>
      <c r="Q75" s="157"/>
    </row>
    <row r="76" spans="1:17" ht="48">
      <c r="A76" s="51">
        <v>13</v>
      </c>
      <c r="B76" s="59" t="s">
        <v>204</v>
      </c>
      <c r="C76" s="182" t="s">
        <v>203</v>
      </c>
      <c r="D76" s="60" t="s">
        <v>168</v>
      </c>
      <c r="E76" s="53">
        <f t="shared" si="19"/>
        <v>867.40972040000008</v>
      </c>
      <c r="F76" s="159">
        <v>41.809199999999997</v>
      </c>
      <c r="G76" s="156" t="s">
        <v>570</v>
      </c>
      <c r="H76" s="161">
        <v>758</v>
      </c>
      <c r="I76" s="157"/>
      <c r="J76" s="157">
        <f t="shared" si="18"/>
        <v>758</v>
      </c>
      <c r="K76" s="170">
        <v>44.88</v>
      </c>
      <c r="L76" s="170">
        <v>14.902200000000001</v>
      </c>
      <c r="M76" s="170">
        <f t="shared" si="15"/>
        <v>4.1809199999999995</v>
      </c>
      <c r="N76" s="170">
        <f t="shared" si="16"/>
        <v>3.3447359999999997</v>
      </c>
      <c r="O76" s="170">
        <f t="shared" si="17"/>
        <v>0.29266439999999999</v>
      </c>
      <c r="P76" s="157"/>
      <c r="Q76" s="157"/>
    </row>
    <row r="77" spans="1:17" ht="48">
      <c r="A77" s="51">
        <v>14</v>
      </c>
      <c r="B77" s="59" t="s">
        <v>205</v>
      </c>
      <c r="C77" s="182" t="s">
        <v>203</v>
      </c>
      <c r="D77" s="60" t="s">
        <v>168</v>
      </c>
      <c r="E77" s="53">
        <f t="shared" si="19"/>
        <v>416.23632999999995</v>
      </c>
      <c r="F77" s="191">
        <v>28.59</v>
      </c>
      <c r="G77" s="165" t="s">
        <v>571</v>
      </c>
      <c r="H77" s="157">
        <v>363</v>
      </c>
      <c r="I77" s="157"/>
      <c r="J77" s="157">
        <f t="shared" si="18"/>
        <v>363</v>
      </c>
      <c r="K77" s="170">
        <v>18</v>
      </c>
      <c r="L77" s="170">
        <v>1.3</v>
      </c>
      <c r="M77" s="170">
        <f t="shared" si="15"/>
        <v>2.859</v>
      </c>
      <c r="N77" s="170">
        <f t="shared" si="16"/>
        <v>2.2871999999999999</v>
      </c>
      <c r="O77" s="170">
        <f t="shared" si="17"/>
        <v>0.20013</v>
      </c>
      <c r="P77" s="157"/>
      <c r="Q77" s="157"/>
    </row>
    <row r="78" spans="1:17" ht="48">
      <c r="A78" s="51">
        <v>15</v>
      </c>
      <c r="B78" s="59" t="s">
        <v>206</v>
      </c>
      <c r="C78" s="182" t="s">
        <v>203</v>
      </c>
      <c r="D78" s="60" t="s">
        <v>168</v>
      </c>
      <c r="E78" s="53">
        <f t="shared" si="19"/>
        <v>340.34267218999992</v>
      </c>
      <c r="F78" s="159">
        <v>19.859369999999998</v>
      </c>
      <c r="G78" s="165" t="s">
        <v>572</v>
      </c>
      <c r="H78" s="161">
        <v>302</v>
      </c>
      <c r="I78" s="157"/>
      <c r="J78" s="157">
        <f t="shared" si="18"/>
        <v>302</v>
      </c>
      <c r="K78" s="170">
        <v>14.28</v>
      </c>
      <c r="L78" s="170">
        <v>0.48959999999999998</v>
      </c>
      <c r="M78" s="170">
        <f t="shared" si="15"/>
        <v>1.9859369999999998</v>
      </c>
      <c r="N78" s="170">
        <f t="shared" si="16"/>
        <v>1.5887495999999999</v>
      </c>
      <c r="O78" s="170">
        <f t="shared" si="17"/>
        <v>0.13901558999999999</v>
      </c>
      <c r="P78" s="157"/>
      <c r="Q78" s="157"/>
    </row>
    <row r="79" spans="1:17" ht="48">
      <c r="A79" s="51">
        <v>16</v>
      </c>
      <c r="B79" s="59" t="s">
        <v>207</v>
      </c>
      <c r="C79" s="182" t="s">
        <v>208</v>
      </c>
      <c r="D79" s="60" t="s">
        <v>168</v>
      </c>
      <c r="E79" s="53">
        <f t="shared" si="19"/>
        <v>1647.32857627</v>
      </c>
      <c r="F79" s="159">
        <v>28.221209999999999</v>
      </c>
      <c r="G79" s="165" t="s">
        <v>573</v>
      </c>
      <c r="H79" s="161">
        <v>1592.92</v>
      </c>
      <c r="I79" s="157"/>
      <c r="J79" s="157">
        <f t="shared" si="18"/>
        <v>1592.92</v>
      </c>
      <c r="K79" s="170">
        <v>20.399999999999999</v>
      </c>
      <c r="L79" s="170">
        <v>0.51</v>
      </c>
      <c r="M79" s="170">
        <f t="shared" si="15"/>
        <v>2.8221210000000001</v>
      </c>
      <c r="N79" s="170">
        <f t="shared" si="16"/>
        <v>2.2576968000000002</v>
      </c>
      <c r="O79" s="170">
        <f t="shared" si="17"/>
        <v>0.19754847</v>
      </c>
      <c r="P79" s="157"/>
      <c r="Q79" s="157"/>
    </row>
    <row r="80" spans="1:17" ht="48">
      <c r="A80" s="51">
        <v>17</v>
      </c>
      <c r="B80" s="59" t="s">
        <v>209</v>
      </c>
      <c r="C80" s="182" t="s">
        <v>208</v>
      </c>
      <c r="D80" s="60" t="s">
        <v>168</v>
      </c>
      <c r="E80" s="53">
        <f t="shared" si="19"/>
        <v>1542.78307219</v>
      </c>
      <c r="F80" s="159">
        <v>19.859369999999998</v>
      </c>
      <c r="G80" s="165" t="s">
        <v>574</v>
      </c>
      <c r="H80" s="161">
        <v>1504.42</v>
      </c>
      <c r="I80" s="157"/>
      <c r="J80" s="157">
        <f t="shared" si="18"/>
        <v>1504.42</v>
      </c>
      <c r="K80" s="170">
        <v>14.28</v>
      </c>
      <c r="L80" s="170">
        <v>0.51</v>
      </c>
      <c r="M80" s="170">
        <f t="shared" si="15"/>
        <v>1.9859369999999998</v>
      </c>
      <c r="N80" s="170">
        <f t="shared" si="16"/>
        <v>1.5887495999999999</v>
      </c>
      <c r="O80" s="170">
        <f t="shared" si="17"/>
        <v>0.13901558999999999</v>
      </c>
      <c r="P80" s="157"/>
      <c r="Q80" s="157"/>
    </row>
    <row r="81" spans="1:17" ht="48">
      <c r="A81" s="51">
        <v>18</v>
      </c>
      <c r="B81" s="59" t="s">
        <v>210</v>
      </c>
      <c r="C81" s="192" t="s">
        <v>211</v>
      </c>
      <c r="D81" s="60" t="s">
        <v>212</v>
      </c>
      <c r="E81" s="53">
        <f t="shared" si="19"/>
        <v>4203.8465448799998</v>
      </c>
      <c r="F81" s="159">
        <v>91.980239999999995</v>
      </c>
      <c r="G81" s="165" t="s">
        <v>575</v>
      </c>
      <c r="H81" s="70">
        <v>4025</v>
      </c>
      <c r="I81" s="157"/>
      <c r="J81" s="157">
        <f t="shared" si="18"/>
        <v>4025</v>
      </c>
      <c r="K81" s="170">
        <v>53.04</v>
      </c>
      <c r="L81" s="170">
        <v>16.626000000000001</v>
      </c>
      <c r="M81" s="170">
        <f t="shared" si="15"/>
        <v>9.1980240000000002</v>
      </c>
      <c r="N81" s="170">
        <f t="shared" si="16"/>
        <v>7.3584192000000002</v>
      </c>
      <c r="O81" s="170">
        <f t="shared" si="17"/>
        <v>0.64386167999999999</v>
      </c>
      <c r="P81" s="157"/>
      <c r="Q81" s="157"/>
    </row>
    <row r="82" spans="1:17" ht="48">
      <c r="A82" s="51">
        <v>19</v>
      </c>
      <c r="B82" s="59" t="s">
        <v>213</v>
      </c>
      <c r="C82" s="192" t="s">
        <v>211</v>
      </c>
      <c r="D82" s="60" t="s">
        <v>212</v>
      </c>
      <c r="E82" s="53">
        <f t="shared" si="19"/>
        <v>2945.6303606999995</v>
      </c>
      <c r="F82" s="159">
        <v>73.1661</v>
      </c>
      <c r="G82" s="165" t="s">
        <v>576</v>
      </c>
      <c r="H82" s="70">
        <v>2799</v>
      </c>
      <c r="I82" s="157"/>
      <c r="J82" s="157">
        <f t="shared" si="18"/>
        <v>2799</v>
      </c>
      <c r="K82" s="170">
        <v>44.88</v>
      </c>
      <c r="L82" s="170">
        <v>14.902200000000001</v>
      </c>
      <c r="M82" s="170">
        <f t="shared" si="15"/>
        <v>7.3166100000000007</v>
      </c>
      <c r="N82" s="170">
        <f t="shared" si="16"/>
        <v>5.853288</v>
      </c>
      <c r="O82" s="170">
        <f t="shared" si="17"/>
        <v>0.51216269999999997</v>
      </c>
      <c r="P82" s="157"/>
      <c r="Q82" s="157"/>
    </row>
    <row r="83" spans="1:17" ht="48">
      <c r="A83" s="51">
        <v>20</v>
      </c>
      <c r="B83" s="59" t="s">
        <v>214</v>
      </c>
      <c r="C83" s="192" t="s">
        <v>211</v>
      </c>
      <c r="D83" s="60" t="s">
        <v>212</v>
      </c>
      <c r="E83" s="53">
        <f t="shared" si="19"/>
        <v>2221.9985525399998</v>
      </c>
      <c r="F83" s="159">
        <v>56.442419999999998</v>
      </c>
      <c r="G83" s="165" t="s">
        <v>577</v>
      </c>
      <c r="H83" s="70">
        <v>2133</v>
      </c>
      <c r="I83" s="157"/>
      <c r="J83" s="157">
        <f t="shared" si="18"/>
        <v>2133</v>
      </c>
      <c r="K83" s="170">
        <v>21.42</v>
      </c>
      <c r="L83" s="170">
        <v>0.58140000000000003</v>
      </c>
      <c r="M83" s="170">
        <f t="shared" si="15"/>
        <v>5.6442420000000002</v>
      </c>
      <c r="N83" s="170">
        <f t="shared" si="16"/>
        <v>4.5153936000000003</v>
      </c>
      <c r="O83" s="170">
        <f t="shared" si="17"/>
        <v>0.39509694000000001</v>
      </c>
      <c r="P83" s="157"/>
      <c r="Q83" s="157"/>
    </row>
    <row r="84" spans="1:17" ht="48">
      <c r="A84" s="51">
        <v>21</v>
      </c>
      <c r="B84" s="59" t="s">
        <v>215</v>
      </c>
      <c r="C84" s="192" t="s">
        <v>211</v>
      </c>
      <c r="D84" s="60" t="s">
        <v>212</v>
      </c>
      <c r="E84" s="53">
        <f t="shared" si="19"/>
        <v>1970.43436836</v>
      </c>
      <c r="F84" s="159">
        <v>37.628279999999997</v>
      </c>
      <c r="G84" s="165" t="s">
        <v>578</v>
      </c>
      <c r="H84" s="70">
        <v>1911</v>
      </c>
      <c r="I84" s="157"/>
      <c r="J84" s="157">
        <f t="shared" si="18"/>
        <v>1911</v>
      </c>
      <c r="K84" s="170">
        <v>14.28</v>
      </c>
      <c r="L84" s="170">
        <v>0.48959999999999998</v>
      </c>
      <c r="M84" s="170">
        <f t="shared" si="15"/>
        <v>3.7628279999999998</v>
      </c>
      <c r="N84" s="170">
        <f t="shared" si="16"/>
        <v>3.0102623999999998</v>
      </c>
      <c r="O84" s="170">
        <f t="shared" si="17"/>
        <v>0.26339795999999999</v>
      </c>
      <c r="P84" s="157"/>
      <c r="Q84" s="157"/>
    </row>
    <row r="85" spans="1:17" ht="48">
      <c r="A85" s="51">
        <v>22</v>
      </c>
      <c r="B85" s="59" t="s">
        <v>216</v>
      </c>
      <c r="C85" s="192" t="s">
        <v>211</v>
      </c>
      <c r="D85" s="60" t="s">
        <v>212</v>
      </c>
      <c r="E85" s="53">
        <f t="shared" si="19"/>
        <v>1103.26670433</v>
      </c>
      <c r="F85" s="159">
        <v>34.49259</v>
      </c>
      <c r="G85" s="165" t="s">
        <v>579</v>
      </c>
      <c r="H85" s="70">
        <f>1208-152</f>
        <v>1056</v>
      </c>
      <c r="I85" s="157"/>
      <c r="J85" s="157">
        <f t="shared" si="18"/>
        <v>1056</v>
      </c>
      <c r="K85" s="170">
        <v>3.1619999999999999</v>
      </c>
      <c r="L85" s="170">
        <v>3.1619999999999999</v>
      </c>
      <c r="M85" s="170">
        <f t="shared" si="15"/>
        <v>3.4492590000000001</v>
      </c>
      <c r="N85" s="170">
        <f t="shared" si="16"/>
        <v>2.7594072000000001</v>
      </c>
      <c r="O85" s="170">
        <f t="shared" si="17"/>
        <v>0.24144813000000001</v>
      </c>
      <c r="P85" s="157"/>
      <c r="Q85" s="157"/>
    </row>
    <row r="86" spans="1:17" ht="48">
      <c r="A86" s="51">
        <v>23</v>
      </c>
      <c r="B86" s="59" t="s">
        <v>217</v>
      </c>
      <c r="C86" s="192" t="s">
        <v>211</v>
      </c>
      <c r="D86" s="60" t="s">
        <v>212</v>
      </c>
      <c r="E86" s="53">
        <f t="shared" si="19"/>
        <v>999.46755229000007</v>
      </c>
      <c r="F86" s="159">
        <v>30.311669999999999</v>
      </c>
      <c r="G86" s="165" t="s">
        <v>580</v>
      </c>
      <c r="H86" s="70">
        <v>958</v>
      </c>
      <c r="I86" s="157"/>
      <c r="J86" s="157">
        <f t="shared" si="18"/>
        <v>958</v>
      </c>
      <c r="K86" s="170">
        <v>2.8662000000000001</v>
      </c>
      <c r="L86" s="170">
        <v>2.6214</v>
      </c>
      <c r="M86" s="170">
        <f t="shared" si="15"/>
        <v>3.0311669999999999</v>
      </c>
      <c r="N86" s="170">
        <f t="shared" si="16"/>
        <v>2.4249336000000001</v>
      </c>
      <c r="O86" s="170">
        <f t="shared" si="17"/>
        <v>0.21218169000000001</v>
      </c>
      <c r="P86" s="157"/>
      <c r="Q86" s="157"/>
    </row>
    <row r="87" spans="1:17" ht="48">
      <c r="A87" s="51">
        <v>24</v>
      </c>
      <c r="B87" s="59" t="s">
        <v>218</v>
      </c>
      <c r="C87" s="192" t="s">
        <v>219</v>
      </c>
      <c r="D87" s="60" t="s">
        <v>212</v>
      </c>
      <c r="E87" s="53">
        <f t="shared" si="19"/>
        <v>420.66992015</v>
      </c>
      <c r="F87" s="159">
        <v>15.67845</v>
      </c>
      <c r="G87" s="165" t="s">
        <v>581</v>
      </c>
      <c r="H87" s="161">
        <v>398</v>
      </c>
      <c r="I87" s="157"/>
      <c r="J87" s="157">
        <f t="shared" si="18"/>
        <v>398</v>
      </c>
      <c r="K87" s="170">
        <v>2.3664000000000001</v>
      </c>
      <c r="L87" s="170">
        <v>1.6932</v>
      </c>
      <c r="M87" s="170">
        <f t="shared" si="15"/>
        <v>1.5678450000000002</v>
      </c>
      <c r="N87" s="170">
        <f t="shared" si="16"/>
        <v>1.2542759999999999</v>
      </c>
      <c r="O87" s="170">
        <f t="shared" si="17"/>
        <v>0.10974915</v>
      </c>
      <c r="P87" s="157"/>
      <c r="Q87" s="157"/>
    </row>
    <row r="88" spans="1:17" ht="48">
      <c r="A88" s="51">
        <v>25</v>
      </c>
      <c r="B88" s="59" t="s">
        <v>220</v>
      </c>
      <c r="C88" s="192" t="s">
        <v>219</v>
      </c>
      <c r="D88" s="60" t="s">
        <v>212</v>
      </c>
      <c r="E88" s="53">
        <f t="shared" si="19"/>
        <v>341.64992015000001</v>
      </c>
      <c r="F88" s="159">
        <v>15.67845</v>
      </c>
      <c r="G88" s="165" t="s">
        <v>582</v>
      </c>
      <c r="H88" s="161">
        <v>320</v>
      </c>
      <c r="I88" s="157"/>
      <c r="J88" s="157">
        <f t="shared" si="18"/>
        <v>320</v>
      </c>
      <c r="K88" s="170">
        <v>1.6932</v>
      </c>
      <c r="L88" s="170">
        <v>1.3464</v>
      </c>
      <c r="M88" s="170">
        <f t="shared" si="15"/>
        <v>1.5678450000000002</v>
      </c>
      <c r="N88" s="170">
        <f t="shared" si="16"/>
        <v>1.2542759999999999</v>
      </c>
      <c r="O88" s="170">
        <f t="shared" si="17"/>
        <v>0.10974915</v>
      </c>
      <c r="P88" s="157"/>
      <c r="Q88" s="157"/>
    </row>
    <row r="89" spans="1:17" ht="48">
      <c r="A89" s="51">
        <v>26</v>
      </c>
      <c r="B89" s="59" t="s">
        <v>221</v>
      </c>
      <c r="C89" s="192" t="s">
        <v>219</v>
      </c>
      <c r="D89" s="60" t="s">
        <v>212</v>
      </c>
      <c r="E89" s="53">
        <f t="shared" si="19"/>
        <v>338.55654412999996</v>
      </c>
      <c r="F89" s="159">
        <v>13.58799</v>
      </c>
      <c r="G89" s="165" t="s">
        <v>583</v>
      </c>
      <c r="H89" s="161">
        <v>320</v>
      </c>
      <c r="I89" s="157"/>
      <c r="J89" s="157">
        <f t="shared" si="18"/>
        <v>320</v>
      </c>
      <c r="K89" s="170">
        <v>1.2545999999999999</v>
      </c>
      <c r="L89" s="170">
        <v>1.173</v>
      </c>
      <c r="M89" s="170">
        <f t="shared" si="15"/>
        <v>1.3587990000000001</v>
      </c>
      <c r="N89" s="170">
        <f t="shared" si="16"/>
        <v>1.0870392</v>
      </c>
      <c r="O89" s="170">
        <f t="shared" si="17"/>
        <v>9.5115930000000001E-2</v>
      </c>
      <c r="P89" s="157"/>
      <c r="Q89" s="157"/>
    </row>
    <row r="90" spans="1:17" ht="48">
      <c r="A90" s="51">
        <v>27</v>
      </c>
      <c r="B90" s="59" t="s">
        <v>222</v>
      </c>
      <c r="C90" s="192" t="s">
        <v>211</v>
      </c>
      <c r="D90" s="60" t="s">
        <v>212</v>
      </c>
      <c r="E90" s="53">
        <f t="shared" si="19"/>
        <v>1888.8465448800002</v>
      </c>
      <c r="F90" s="159">
        <v>91.980239999999995</v>
      </c>
      <c r="G90" s="165" t="s">
        <v>584</v>
      </c>
      <c r="H90" s="161">
        <v>1710</v>
      </c>
      <c r="I90" s="157"/>
      <c r="J90" s="157">
        <f t="shared" si="18"/>
        <v>1710</v>
      </c>
      <c r="K90" s="170">
        <v>53.04</v>
      </c>
      <c r="L90" s="170">
        <v>16.626000000000001</v>
      </c>
      <c r="M90" s="170">
        <f t="shared" si="15"/>
        <v>9.1980240000000002</v>
      </c>
      <c r="N90" s="170">
        <f t="shared" si="16"/>
        <v>7.3584192000000002</v>
      </c>
      <c r="O90" s="170">
        <f t="shared" si="17"/>
        <v>0.64386167999999999</v>
      </c>
      <c r="P90" s="157"/>
      <c r="Q90" s="157"/>
    </row>
    <row r="91" spans="1:17" ht="48">
      <c r="A91" s="51">
        <v>28</v>
      </c>
      <c r="B91" s="59" t="s">
        <v>223</v>
      </c>
      <c r="C91" s="192" t="s">
        <v>211</v>
      </c>
      <c r="D91" s="60" t="s">
        <v>212</v>
      </c>
      <c r="E91" s="53">
        <f t="shared" si="19"/>
        <v>1566.6303607000002</v>
      </c>
      <c r="F91" s="159">
        <v>73.1661</v>
      </c>
      <c r="G91" s="165" t="s">
        <v>585</v>
      </c>
      <c r="H91" s="161">
        <v>1420</v>
      </c>
      <c r="I91" s="157"/>
      <c r="J91" s="157">
        <f t="shared" si="18"/>
        <v>1420</v>
      </c>
      <c r="K91" s="170">
        <v>44.88</v>
      </c>
      <c r="L91" s="170">
        <v>14.902200000000001</v>
      </c>
      <c r="M91" s="170">
        <f t="shared" si="15"/>
        <v>7.3166100000000007</v>
      </c>
      <c r="N91" s="170">
        <f t="shared" si="16"/>
        <v>5.853288</v>
      </c>
      <c r="O91" s="170">
        <f t="shared" si="17"/>
        <v>0.51216269999999997</v>
      </c>
      <c r="P91" s="157"/>
      <c r="Q91" s="157"/>
    </row>
    <row r="92" spans="1:17" ht="48">
      <c r="A92" s="51">
        <v>29</v>
      </c>
      <c r="B92" s="59" t="s">
        <v>224</v>
      </c>
      <c r="C92" s="192" t="s">
        <v>211</v>
      </c>
      <c r="D92" s="60" t="s">
        <v>212</v>
      </c>
      <c r="E92" s="53">
        <f t="shared" si="19"/>
        <v>1218.9985525400002</v>
      </c>
      <c r="F92" s="159">
        <v>56.442419999999998</v>
      </c>
      <c r="G92" s="165" t="s">
        <v>586</v>
      </c>
      <c r="H92" s="161">
        <v>1130</v>
      </c>
      <c r="I92" s="157"/>
      <c r="J92" s="157">
        <f t="shared" si="18"/>
        <v>1130</v>
      </c>
      <c r="K92" s="170">
        <v>21.42</v>
      </c>
      <c r="L92" s="170">
        <v>0.58140000000000003</v>
      </c>
      <c r="M92" s="170">
        <f t="shared" si="15"/>
        <v>5.6442420000000002</v>
      </c>
      <c r="N92" s="170">
        <f t="shared" si="16"/>
        <v>4.5153936000000003</v>
      </c>
      <c r="O92" s="170">
        <f t="shared" si="17"/>
        <v>0.39509694000000001</v>
      </c>
      <c r="P92" s="157"/>
      <c r="Q92" s="157"/>
    </row>
    <row r="93" spans="1:17" ht="48">
      <c r="A93" s="51">
        <v>30</v>
      </c>
      <c r="B93" s="59" t="s">
        <v>225</v>
      </c>
      <c r="C93" s="192" t="s">
        <v>211</v>
      </c>
      <c r="D93" s="60" t="s">
        <v>212</v>
      </c>
      <c r="E93" s="53">
        <f t="shared" si="19"/>
        <v>759.43436836000001</v>
      </c>
      <c r="F93" s="159">
        <v>37.628279999999997</v>
      </c>
      <c r="G93" s="165" t="s">
        <v>587</v>
      </c>
      <c r="H93" s="161">
        <v>700</v>
      </c>
      <c r="I93" s="157"/>
      <c r="J93" s="157">
        <f t="shared" si="18"/>
        <v>700</v>
      </c>
      <c r="K93" s="170">
        <v>14.28</v>
      </c>
      <c r="L93" s="170">
        <v>0.48959999999999998</v>
      </c>
      <c r="M93" s="170">
        <f t="shared" si="15"/>
        <v>3.7628279999999998</v>
      </c>
      <c r="N93" s="170">
        <f t="shared" si="16"/>
        <v>3.0102623999999998</v>
      </c>
      <c r="O93" s="170">
        <f t="shared" si="17"/>
        <v>0.26339795999999999</v>
      </c>
      <c r="P93" s="157"/>
      <c r="Q93" s="157"/>
    </row>
    <row r="94" spans="1:17" ht="48">
      <c r="A94" s="51">
        <v>31</v>
      </c>
      <c r="B94" s="59" t="s">
        <v>226</v>
      </c>
      <c r="C94" s="192" t="s">
        <v>211</v>
      </c>
      <c r="D94" s="60" t="s">
        <v>212</v>
      </c>
      <c r="E94" s="53">
        <f t="shared" si="19"/>
        <v>607.26670433000004</v>
      </c>
      <c r="F94" s="159">
        <v>34.49259</v>
      </c>
      <c r="G94" s="165" t="s">
        <v>588</v>
      </c>
      <c r="H94" s="161">
        <v>560</v>
      </c>
      <c r="I94" s="157"/>
      <c r="J94" s="157">
        <f t="shared" si="18"/>
        <v>560</v>
      </c>
      <c r="K94" s="170">
        <v>3.1619999999999999</v>
      </c>
      <c r="L94" s="170">
        <v>3.1619999999999999</v>
      </c>
      <c r="M94" s="170">
        <f t="shared" si="15"/>
        <v>3.4492590000000001</v>
      </c>
      <c r="N94" s="170">
        <f t="shared" si="16"/>
        <v>2.7594072000000001</v>
      </c>
      <c r="O94" s="170">
        <f t="shared" si="17"/>
        <v>0.24144813000000001</v>
      </c>
      <c r="P94" s="157"/>
      <c r="Q94" s="157"/>
    </row>
    <row r="95" spans="1:17" ht="48">
      <c r="A95" s="51">
        <v>32</v>
      </c>
      <c r="B95" s="59" t="s">
        <v>227</v>
      </c>
      <c r="C95" s="192" t="s">
        <v>211</v>
      </c>
      <c r="D95" s="60" t="s">
        <v>212</v>
      </c>
      <c r="E95" s="53">
        <f t="shared" si="19"/>
        <v>491.46755228999996</v>
      </c>
      <c r="F95" s="159">
        <v>30.311669999999999</v>
      </c>
      <c r="G95" s="165" t="s">
        <v>589</v>
      </c>
      <c r="H95" s="161">
        <v>450</v>
      </c>
      <c r="I95" s="157"/>
      <c r="J95" s="157">
        <f t="shared" si="18"/>
        <v>450</v>
      </c>
      <c r="K95" s="170">
        <v>2.8662000000000001</v>
      </c>
      <c r="L95" s="170">
        <v>2.6214</v>
      </c>
      <c r="M95" s="170">
        <f t="shared" si="15"/>
        <v>3.0311669999999999</v>
      </c>
      <c r="N95" s="170">
        <f t="shared" si="16"/>
        <v>2.4249336000000001</v>
      </c>
      <c r="O95" s="170">
        <f t="shared" si="17"/>
        <v>0.21218169000000001</v>
      </c>
      <c r="P95" s="157"/>
      <c r="Q95" s="157"/>
    </row>
    <row r="96" spans="1:17" ht="48">
      <c r="A96" s="51">
        <v>33</v>
      </c>
      <c r="B96" s="59" t="s">
        <v>228</v>
      </c>
      <c r="C96" s="192" t="s">
        <v>219</v>
      </c>
      <c r="D96" s="60" t="s">
        <v>212</v>
      </c>
      <c r="E96" s="53">
        <f t="shared" si="19"/>
        <v>342.66992015</v>
      </c>
      <c r="F96" s="159">
        <v>15.67845</v>
      </c>
      <c r="G96" s="165" t="s">
        <v>590</v>
      </c>
      <c r="H96" s="161">
        <v>320</v>
      </c>
      <c r="I96" s="157"/>
      <c r="J96" s="157">
        <f t="shared" si="18"/>
        <v>320</v>
      </c>
      <c r="K96" s="170">
        <v>2.3664000000000001</v>
      </c>
      <c r="L96" s="170">
        <v>1.6932</v>
      </c>
      <c r="M96" s="170">
        <f t="shared" si="15"/>
        <v>1.5678450000000002</v>
      </c>
      <c r="N96" s="170">
        <f t="shared" si="16"/>
        <v>1.2542759999999999</v>
      </c>
      <c r="O96" s="170">
        <f t="shared" si="17"/>
        <v>0.10974915</v>
      </c>
      <c r="P96" s="157"/>
      <c r="Q96" s="157"/>
    </row>
    <row r="97" spans="1:17" ht="48">
      <c r="A97" s="51">
        <v>34</v>
      </c>
      <c r="B97" s="59" t="s">
        <v>229</v>
      </c>
      <c r="C97" s="192" t="s">
        <v>219</v>
      </c>
      <c r="D97" s="60" t="s">
        <v>212</v>
      </c>
      <c r="E97" s="53">
        <f t="shared" si="19"/>
        <v>261.64992015000001</v>
      </c>
      <c r="F97" s="159">
        <v>15.67845</v>
      </c>
      <c r="G97" s="165" t="s">
        <v>591</v>
      </c>
      <c r="H97" s="161">
        <v>240</v>
      </c>
      <c r="I97" s="157"/>
      <c r="J97" s="157">
        <f t="shared" si="18"/>
        <v>240</v>
      </c>
      <c r="K97" s="170">
        <v>1.6932</v>
      </c>
      <c r="L97" s="170">
        <v>1.3464</v>
      </c>
      <c r="M97" s="170">
        <f t="shared" si="15"/>
        <v>1.5678450000000002</v>
      </c>
      <c r="N97" s="170">
        <f t="shared" si="16"/>
        <v>1.2542759999999999</v>
      </c>
      <c r="O97" s="170">
        <f t="shared" si="17"/>
        <v>0.10974915</v>
      </c>
      <c r="P97" s="157"/>
      <c r="Q97" s="157"/>
    </row>
    <row r="98" spans="1:17" ht="48">
      <c r="A98" s="51">
        <v>35</v>
      </c>
      <c r="B98" s="59" t="s">
        <v>230</v>
      </c>
      <c r="C98" s="192" t="s">
        <v>219</v>
      </c>
      <c r="D98" s="60" t="s">
        <v>212</v>
      </c>
      <c r="E98" s="53">
        <f t="shared" si="19"/>
        <v>248.55654412999999</v>
      </c>
      <c r="F98" s="159">
        <v>13.58799</v>
      </c>
      <c r="G98" s="165" t="s">
        <v>592</v>
      </c>
      <c r="H98" s="161">
        <v>230</v>
      </c>
      <c r="I98" s="157"/>
      <c r="J98" s="157">
        <f t="shared" si="18"/>
        <v>230</v>
      </c>
      <c r="K98" s="170">
        <v>1.2545999999999999</v>
      </c>
      <c r="L98" s="170">
        <v>1.173</v>
      </c>
      <c r="M98" s="170">
        <f t="shared" si="15"/>
        <v>1.3587990000000001</v>
      </c>
      <c r="N98" s="170">
        <f t="shared" si="16"/>
        <v>1.0870392</v>
      </c>
      <c r="O98" s="170">
        <f t="shared" si="17"/>
        <v>9.5115930000000001E-2</v>
      </c>
      <c r="P98" s="157"/>
      <c r="Q98" s="157"/>
    </row>
    <row r="99" spans="1:17" ht="36">
      <c r="A99" s="51">
        <v>36</v>
      </c>
      <c r="B99" s="59" t="s">
        <v>231</v>
      </c>
      <c r="C99" s="192" t="s">
        <v>232</v>
      </c>
      <c r="D99" s="72" t="s">
        <v>168</v>
      </c>
      <c r="E99" s="53">
        <f t="shared" si="19"/>
        <v>1533.1712806</v>
      </c>
      <c r="F99" s="193">
        <v>62.713799999999999</v>
      </c>
      <c r="G99" s="165" t="s">
        <v>593</v>
      </c>
      <c r="H99" s="161">
        <v>1447</v>
      </c>
      <c r="I99" s="157"/>
      <c r="J99" s="157">
        <f t="shared" si="18"/>
        <v>1447</v>
      </c>
      <c r="K99" s="170">
        <v>6.63</v>
      </c>
      <c r="L99" s="170">
        <v>5.0999999999999996</v>
      </c>
      <c r="M99" s="170">
        <f t="shared" si="15"/>
        <v>6.2713800000000006</v>
      </c>
      <c r="N99" s="170">
        <f t="shared" si="16"/>
        <v>5.0171039999999998</v>
      </c>
      <c r="O99" s="170">
        <f t="shared" si="17"/>
        <v>0.43899660000000001</v>
      </c>
      <c r="P99" s="157"/>
      <c r="Q99" s="157"/>
    </row>
    <row r="100" spans="1:17" ht="36">
      <c r="A100" s="51">
        <v>37</v>
      </c>
      <c r="B100" s="59" t="s">
        <v>233</v>
      </c>
      <c r="C100" s="192" t="s">
        <v>234</v>
      </c>
      <c r="D100" s="72" t="s">
        <v>168</v>
      </c>
      <c r="E100" s="53">
        <f t="shared" si="19"/>
        <v>25.723160074999999</v>
      </c>
      <c r="F100" s="159">
        <f>7.839225-2</f>
        <v>5.8392249999999999</v>
      </c>
      <c r="G100" s="165" t="s">
        <v>594</v>
      </c>
      <c r="H100" s="157">
        <v>18</v>
      </c>
      <c r="I100" s="157">
        <v>0.01</v>
      </c>
      <c r="J100" s="157">
        <f t="shared" si="18"/>
        <v>18.18</v>
      </c>
      <c r="K100" s="170">
        <v>0.51</v>
      </c>
      <c r="L100" s="170">
        <v>0.10199999999999999</v>
      </c>
      <c r="M100" s="170">
        <f t="shared" si="15"/>
        <v>0.58392250000000001</v>
      </c>
      <c r="N100" s="170">
        <f t="shared" si="16"/>
        <v>0.467138</v>
      </c>
      <c r="O100" s="170">
        <f t="shared" si="17"/>
        <v>4.0874575000000003E-2</v>
      </c>
      <c r="P100" s="157"/>
      <c r="Q100" s="157"/>
    </row>
    <row r="101" spans="1:17" ht="48">
      <c r="A101" s="51">
        <v>38</v>
      </c>
      <c r="B101" s="59" t="s">
        <v>235</v>
      </c>
      <c r="C101" s="194" t="s">
        <v>236</v>
      </c>
      <c r="D101" s="72" t="s">
        <v>212</v>
      </c>
      <c r="E101" s="53">
        <f t="shared" si="19"/>
        <v>48.792908160000003</v>
      </c>
      <c r="F101" s="193">
        <v>16.723680000000002</v>
      </c>
      <c r="G101" s="165" t="s">
        <v>595</v>
      </c>
      <c r="H101" s="161">
        <v>23.01</v>
      </c>
      <c r="I101" s="157">
        <v>0.01</v>
      </c>
      <c r="J101" s="157">
        <f t="shared" si="18"/>
        <v>23.240100000000002</v>
      </c>
      <c r="K101" s="170">
        <v>5.5998000000000001</v>
      </c>
      <c r="L101" s="170">
        <v>0.10199999999999999</v>
      </c>
      <c r="M101" s="170">
        <f t="shared" si="15"/>
        <v>1.6723680000000003</v>
      </c>
      <c r="N101" s="170">
        <f t="shared" si="16"/>
        <v>1.3378944000000002</v>
      </c>
      <c r="O101" s="170">
        <f t="shared" si="17"/>
        <v>0.11706576000000002</v>
      </c>
      <c r="P101" s="157"/>
      <c r="Q101" s="157"/>
    </row>
    <row r="102" spans="1:17" ht="48">
      <c r="A102" s="51">
        <v>39</v>
      </c>
      <c r="B102" s="59" t="s">
        <v>237</v>
      </c>
      <c r="C102" s="194" t="s">
        <v>236</v>
      </c>
      <c r="D102" s="72" t="s">
        <v>212</v>
      </c>
      <c r="E102" s="53">
        <f t="shared" si="19"/>
        <v>43.381432139999994</v>
      </c>
      <c r="F102" s="193">
        <v>14.63322</v>
      </c>
      <c r="G102" s="165" t="s">
        <v>596</v>
      </c>
      <c r="H102" s="161">
        <v>21.24</v>
      </c>
      <c r="I102" s="157">
        <v>0.01</v>
      </c>
      <c r="J102" s="157">
        <f t="shared" si="18"/>
        <v>21.452399999999997</v>
      </c>
      <c r="K102" s="170">
        <v>4.4573999999999998</v>
      </c>
      <c r="L102" s="170">
        <v>0.10199999999999999</v>
      </c>
      <c r="M102" s="170">
        <f t="shared" si="15"/>
        <v>1.463322</v>
      </c>
      <c r="N102" s="170">
        <f t="shared" si="16"/>
        <v>1.1706576</v>
      </c>
      <c r="O102" s="170">
        <f t="shared" si="17"/>
        <v>0.10243254</v>
      </c>
      <c r="P102" s="157"/>
      <c r="Q102" s="157"/>
    </row>
    <row r="103" spans="1:17">
      <c r="A103" s="195" t="s">
        <v>238</v>
      </c>
      <c r="B103" s="178" t="s">
        <v>239</v>
      </c>
      <c r="C103" s="196"/>
      <c r="D103" s="197"/>
      <c r="E103" s="153"/>
      <c r="F103" s="198"/>
      <c r="G103" s="162"/>
      <c r="H103" s="163"/>
      <c r="I103" s="155"/>
      <c r="J103" s="155"/>
      <c r="K103" s="189"/>
      <c r="L103" s="189"/>
      <c r="M103" s="189"/>
      <c r="N103" s="189"/>
      <c r="O103" s="189"/>
      <c r="P103" s="155"/>
      <c r="Q103" s="155"/>
    </row>
    <row r="104" spans="1:17" ht="72">
      <c r="A104" s="51">
        <v>1</v>
      </c>
      <c r="B104" s="59" t="s">
        <v>240</v>
      </c>
      <c r="C104" s="168" t="s">
        <v>241</v>
      </c>
      <c r="D104" s="72" t="s">
        <v>126</v>
      </c>
      <c r="E104" s="53">
        <f t="shared" ref="E104:E112" si="20">F104+J104+K104+L104+M104+N104+O104</f>
        <v>275.90548097499999</v>
      </c>
      <c r="F104" s="193">
        <v>101.909925</v>
      </c>
      <c r="G104" s="183" t="s">
        <v>597</v>
      </c>
      <c r="H104" s="161">
        <v>130.52000000000001</v>
      </c>
      <c r="I104" s="157">
        <v>0.01</v>
      </c>
      <c r="J104" s="157">
        <f t="shared" si="18"/>
        <v>131.82520000000002</v>
      </c>
      <c r="K104" s="170">
        <v>10.965</v>
      </c>
      <c r="L104" s="170">
        <v>12.148199999999999</v>
      </c>
      <c r="M104" s="170">
        <f>+F104*$M$4</f>
        <v>10.1909925</v>
      </c>
      <c r="N104" s="170">
        <f>+F104*$N$4</f>
        <v>8.1527940000000001</v>
      </c>
      <c r="O104" s="170">
        <f>+F104*$O$4</f>
        <v>0.71336947500000003</v>
      </c>
      <c r="P104" s="157"/>
      <c r="Q104" s="157"/>
    </row>
    <row r="105" spans="1:17" ht="72">
      <c r="A105" s="51">
        <v>2</v>
      </c>
      <c r="B105" s="59" t="s">
        <v>242</v>
      </c>
      <c r="C105" s="158" t="s">
        <v>243</v>
      </c>
      <c r="D105" s="72" t="s">
        <v>126</v>
      </c>
      <c r="E105" s="53">
        <f t="shared" si="20"/>
        <v>219.13180916000002</v>
      </c>
      <c r="F105" s="193">
        <v>121.24668</v>
      </c>
      <c r="G105" s="183" t="s">
        <v>598</v>
      </c>
      <c r="H105" s="157">
        <f>42-5</f>
        <v>37</v>
      </c>
      <c r="I105" s="157">
        <v>0.01</v>
      </c>
      <c r="J105" s="157">
        <f t="shared" si="18"/>
        <v>37.369999999999997</v>
      </c>
      <c r="K105" s="170">
        <v>37.637999999999998</v>
      </c>
      <c r="L105" s="170">
        <v>0.20399999999999999</v>
      </c>
      <c r="M105" s="170">
        <f>+F105*$M$4</f>
        <v>12.124668</v>
      </c>
      <c r="N105" s="170">
        <f>+F105*$N$4</f>
        <v>9.6997344000000005</v>
      </c>
      <c r="O105" s="170">
        <f>+F105*$O$4</f>
        <v>0.84872676000000002</v>
      </c>
      <c r="P105" s="157"/>
      <c r="Q105" s="157"/>
    </row>
    <row r="106" spans="1:17" ht="72">
      <c r="A106" s="51">
        <v>3</v>
      </c>
      <c r="B106" s="59" t="s">
        <v>244</v>
      </c>
      <c r="C106" s="158" t="s">
        <v>243</v>
      </c>
      <c r="D106" s="72" t="s">
        <v>126</v>
      </c>
      <c r="E106" s="53">
        <f t="shared" si="20"/>
        <v>343.710366346</v>
      </c>
      <c r="F106" s="193">
        <v>161.592558</v>
      </c>
      <c r="G106" s="183" t="s">
        <v>599</v>
      </c>
      <c r="H106" s="157">
        <f>115-5</f>
        <v>110</v>
      </c>
      <c r="I106" s="157">
        <v>0.01</v>
      </c>
      <c r="J106" s="157">
        <f t="shared" si="18"/>
        <v>111.1</v>
      </c>
      <c r="K106" s="170">
        <v>40.595999999999997</v>
      </c>
      <c r="L106" s="170">
        <v>0.20399999999999999</v>
      </c>
      <c r="M106" s="170">
        <f>+F106*$M$4</f>
        <v>16.1592558</v>
      </c>
      <c r="N106" s="170">
        <f>+F106*$N$4</f>
        <v>12.927404640000001</v>
      </c>
      <c r="O106" s="170">
        <f>+F106*$O$4</f>
        <v>1.131147906</v>
      </c>
      <c r="P106" s="157"/>
      <c r="Q106" s="157"/>
    </row>
    <row r="107" spans="1:17" ht="72">
      <c r="A107" s="51">
        <v>4</v>
      </c>
      <c r="B107" s="59" t="s">
        <v>245</v>
      </c>
      <c r="C107" s="158" t="s">
        <v>246</v>
      </c>
      <c r="D107" s="72" t="s">
        <v>126</v>
      </c>
      <c r="E107" s="53">
        <f t="shared" si="20"/>
        <v>290.45533910200004</v>
      </c>
      <c r="F107" s="193">
        <v>156.99354600000001</v>
      </c>
      <c r="G107" s="183" t="s">
        <v>600</v>
      </c>
      <c r="H107" s="157">
        <f>70-5</f>
        <v>65</v>
      </c>
      <c r="I107" s="157">
        <v>0.01</v>
      </c>
      <c r="J107" s="157">
        <f t="shared" si="18"/>
        <v>65.650000000000006</v>
      </c>
      <c r="K107" s="170">
        <v>38.25</v>
      </c>
      <c r="L107" s="170">
        <v>0.20399999999999999</v>
      </c>
      <c r="M107" s="170">
        <f>+F107*$M$4</f>
        <v>15.699354600000001</v>
      </c>
      <c r="N107" s="170">
        <f>+F107*$N$4</f>
        <v>12.559483680000001</v>
      </c>
      <c r="O107" s="170">
        <f>+F107*$O$4</f>
        <v>1.0989548220000001</v>
      </c>
      <c r="P107" s="157"/>
      <c r="Q107" s="157"/>
    </row>
    <row r="108" spans="1:17" ht="60">
      <c r="A108" s="51">
        <v>5</v>
      </c>
      <c r="B108" s="59" t="s">
        <v>247</v>
      </c>
      <c r="C108" s="168" t="s">
        <v>248</v>
      </c>
      <c r="D108" s="72" t="s">
        <v>114</v>
      </c>
      <c r="E108" s="53">
        <f t="shared" si="20"/>
        <v>1955.1231738600002</v>
      </c>
      <c r="F108" s="193">
        <v>612.50477999999998</v>
      </c>
      <c r="G108" s="167"/>
      <c r="H108" s="157" t="s">
        <v>601</v>
      </c>
      <c r="I108" s="157"/>
      <c r="J108" s="157"/>
      <c r="K108" s="170">
        <v>1194.42</v>
      </c>
      <c r="L108" s="170">
        <v>33.659999999999997</v>
      </c>
      <c r="M108" s="170">
        <f t="shared" ref="M108:M112" si="21">+F108*$M$4</f>
        <v>61.250478000000001</v>
      </c>
      <c r="N108" s="170">
        <f t="shared" ref="N108:N112" si="22">+F108*$N$4</f>
        <v>49.000382399999999</v>
      </c>
      <c r="O108" s="170">
        <f t="shared" ref="O108:O112" si="23">+F108*$O$4</f>
        <v>4.2875334599999997</v>
      </c>
      <c r="P108" s="157"/>
      <c r="Q108" s="157"/>
    </row>
    <row r="109" spans="1:17" ht="60">
      <c r="A109" s="51">
        <v>6</v>
      </c>
      <c r="B109" s="59" t="s">
        <v>249</v>
      </c>
      <c r="C109" s="168" t="s">
        <v>250</v>
      </c>
      <c r="D109" s="72" t="s">
        <v>114</v>
      </c>
      <c r="E109" s="53">
        <f t="shared" si="20"/>
        <v>2970.12317386</v>
      </c>
      <c r="F109" s="193">
        <v>612.50477999999998</v>
      </c>
      <c r="G109" s="167"/>
      <c r="H109" s="157">
        <v>1015</v>
      </c>
      <c r="I109" s="157"/>
      <c r="J109" s="157">
        <f t="shared" si="18"/>
        <v>1015</v>
      </c>
      <c r="K109" s="170">
        <v>1194.42</v>
      </c>
      <c r="L109" s="170">
        <v>33.659999999999997</v>
      </c>
      <c r="M109" s="170">
        <f t="shared" si="21"/>
        <v>61.250478000000001</v>
      </c>
      <c r="N109" s="170">
        <f t="shared" si="22"/>
        <v>49.000382399999999</v>
      </c>
      <c r="O109" s="170">
        <f t="shared" si="23"/>
        <v>4.2875334599999997</v>
      </c>
      <c r="P109" s="157"/>
      <c r="Q109" s="157"/>
    </row>
    <row r="110" spans="1:17" ht="60">
      <c r="A110" s="51">
        <v>7</v>
      </c>
      <c r="B110" s="84" t="s">
        <v>251</v>
      </c>
      <c r="C110" s="168" t="s">
        <v>252</v>
      </c>
      <c r="D110" s="72" t="s">
        <v>114</v>
      </c>
      <c r="E110" s="53">
        <f t="shared" si="20"/>
        <v>1694.4381684499995</v>
      </c>
      <c r="F110" s="193">
        <v>883.21934999999996</v>
      </c>
      <c r="G110" s="167"/>
      <c r="H110" s="157">
        <v>176</v>
      </c>
      <c r="I110" s="157"/>
      <c r="J110" s="157">
        <f t="shared" si="18"/>
        <v>176</v>
      </c>
      <c r="K110" s="170">
        <v>449.82</v>
      </c>
      <c r="L110" s="170">
        <v>20.236799999999999</v>
      </c>
      <c r="M110" s="170">
        <f t="shared" si="21"/>
        <v>88.321934999999996</v>
      </c>
      <c r="N110" s="170">
        <f t="shared" si="22"/>
        <v>70.657548000000006</v>
      </c>
      <c r="O110" s="170">
        <f t="shared" si="23"/>
        <v>6.1825354499999996</v>
      </c>
      <c r="P110" s="157"/>
      <c r="Q110" s="157"/>
    </row>
    <row r="111" spans="1:17" ht="60">
      <c r="A111" s="51">
        <v>8</v>
      </c>
      <c r="B111" s="59" t="s">
        <v>253</v>
      </c>
      <c r="C111" s="168" t="s">
        <v>250</v>
      </c>
      <c r="D111" s="72" t="s">
        <v>114</v>
      </c>
      <c r="E111" s="53">
        <f t="shared" si="20"/>
        <v>2970.12317386</v>
      </c>
      <c r="F111" s="193">
        <v>612.50477999999998</v>
      </c>
      <c r="G111" s="167"/>
      <c r="H111" s="157">
        <v>1015</v>
      </c>
      <c r="I111" s="157"/>
      <c r="J111" s="157">
        <f t="shared" si="18"/>
        <v>1015</v>
      </c>
      <c r="K111" s="170">
        <v>1194.42</v>
      </c>
      <c r="L111" s="170">
        <v>33.659999999999997</v>
      </c>
      <c r="M111" s="170">
        <f t="shared" si="21"/>
        <v>61.250478000000001</v>
      </c>
      <c r="N111" s="170">
        <f t="shared" si="22"/>
        <v>49.000382399999999</v>
      </c>
      <c r="O111" s="170">
        <f t="shared" si="23"/>
        <v>4.2875334599999997</v>
      </c>
      <c r="P111" s="157"/>
      <c r="Q111" s="157"/>
    </row>
    <row r="112" spans="1:17" ht="32.4">
      <c r="A112" s="51">
        <v>9</v>
      </c>
      <c r="B112" s="84" t="s">
        <v>254</v>
      </c>
      <c r="C112" s="199" t="s">
        <v>255</v>
      </c>
      <c r="D112" s="72" t="s">
        <v>114</v>
      </c>
      <c r="E112" s="53">
        <f t="shared" si="20"/>
        <v>28014.248168449998</v>
      </c>
      <c r="F112" s="159">
        <v>2883.2193499999998</v>
      </c>
      <c r="G112" s="167"/>
      <c r="H112" s="157"/>
      <c r="I112" s="157"/>
      <c r="J112" s="157">
        <f t="shared" si="18"/>
        <v>0</v>
      </c>
      <c r="K112" s="170">
        <v>24571.63</v>
      </c>
      <c r="L112" s="170">
        <v>20.236799999999999</v>
      </c>
      <c r="M112" s="170">
        <f t="shared" si="21"/>
        <v>288.321935</v>
      </c>
      <c r="N112" s="170">
        <f t="shared" si="22"/>
        <v>230.65754799999999</v>
      </c>
      <c r="O112" s="170">
        <f t="shared" si="23"/>
        <v>20.18253545</v>
      </c>
      <c r="P112" s="157"/>
      <c r="Q112" s="157"/>
    </row>
    <row r="113" spans="1:17">
      <c r="A113" s="146"/>
      <c r="B113" s="146" t="s">
        <v>491</v>
      </c>
      <c r="C113" s="146"/>
      <c r="D113" s="146"/>
      <c r="E113" s="146"/>
      <c r="F113" s="146"/>
      <c r="G113" s="146"/>
      <c r="H113" s="146"/>
      <c r="I113" s="146"/>
      <c r="J113" s="146"/>
      <c r="K113" s="146"/>
      <c r="L113" s="146"/>
      <c r="M113" s="146"/>
      <c r="N113" s="146"/>
      <c r="O113" s="146"/>
      <c r="P113" s="146"/>
      <c r="Q113" s="146"/>
    </row>
  </sheetData>
  <autoFilter ref="A3:Q113"/>
  <mergeCells count="13">
    <mergeCell ref="A1:Q1"/>
    <mergeCell ref="A2:N2"/>
    <mergeCell ref="G3:J3"/>
    <mergeCell ref="A3:A4"/>
    <mergeCell ref="B3:B4"/>
    <mergeCell ref="C3:C4"/>
    <mergeCell ref="D3:D4"/>
    <mergeCell ref="E3:E4"/>
    <mergeCell ref="F3:F4"/>
    <mergeCell ref="K3:K4"/>
    <mergeCell ref="L3:L4"/>
    <mergeCell ref="P3:P4"/>
    <mergeCell ref="Q3:Q4"/>
  </mergeCells>
  <phoneticPr fontId="101" type="noConversion"/>
  <pageMargins left="0.70833333333333304" right="0.51180555555555596" top="0.74791666666666701" bottom="0.74791666666666701" header="0.31458333333333299" footer="0.31458333333333299"/>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Zeros="0" topLeftCell="A25" workbookViewId="0">
      <selection activeCell="H36" sqref="H36"/>
    </sheetView>
  </sheetViews>
  <sheetFormatPr defaultColWidth="9" defaultRowHeight="12"/>
  <cols>
    <col min="1" max="1" width="4" style="107" customWidth="1"/>
    <col min="2" max="2" width="18.6640625" style="108" customWidth="1"/>
    <col min="3" max="3" width="50.33203125" style="108" customWidth="1"/>
    <col min="4" max="4" width="8.88671875" style="109" customWidth="1"/>
    <col min="5" max="6" width="11.109375" customWidth="1"/>
    <col min="7" max="7" width="13" customWidth="1"/>
  </cols>
  <sheetData>
    <row r="1" spans="1:7" ht="36.75" customHeight="1">
      <c r="A1" s="356" t="s">
        <v>614</v>
      </c>
      <c r="B1" s="356"/>
      <c r="C1" s="356"/>
      <c r="D1" s="356"/>
      <c r="E1" s="356"/>
      <c r="F1" s="356"/>
      <c r="G1" s="356"/>
    </row>
    <row r="2" spans="1:7" ht="21" customHeight="1">
      <c r="A2" s="357" t="s">
        <v>93</v>
      </c>
      <c r="B2" s="358"/>
      <c r="C2" s="358"/>
      <c r="D2" s="133"/>
    </row>
    <row r="3" spans="1:7" ht="24.75" customHeight="1">
      <c r="A3" s="362" t="s">
        <v>63</v>
      </c>
      <c r="B3" s="364" t="s">
        <v>64</v>
      </c>
      <c r="C3" s="114" t="s">
        <v>615</v>
      </c>
      <c r="D3" s="366" t="s">
        <v>96</v>
      </c>
      <c r="E3" s="368" t="s">
        <v>616</v>
      </c>
      <c r="F3" s="368" t="s">
        <v>617</v>
      </c>
      <c r="G3" s="370" t="s">
        <v>68</v>
      </c>
    </row>
    <row r="4" spans="1:7">
      <c r="A4" s="363"/>
      <c r="B4" s="365"/>
      <c r="C4" s="116" t="s">
        <v>618</v>
      </c>
      <c r="D4" s="367"/>
      <c r="E4" s="369"/>
      <c r="F4" s="369"/>
      <c r="G4" s="371"/>
    </row>
    <row r="5" spans="1:7" ht="25.5" customHeight="1">
      <c r="A5" s="134" t="s">
        <v>69</v>
      </c>
      <c r="B5" s="124" t="s">
        <v>619</v>
      </c>
      <c r="C5" s="116"/>
      <c r="D5" s="116"/>
      <c r="E5" s="56"/>
      <c r="F5" s="56">
        <f>SUM(F6:F27)</f>
        <v>307832.22485999996</v>
      </c>
      <c r="G5" s="120"/>
    </row>
    <row r="6" spans="1:7" ht="29.25" customHeight="1">
      <c r="A6" s="135">
        <v>1</v>
      </c>
      <c r="B6" s="116" t="s">
        <v>620</v>
      </c>
      <c r="C6" s="116" t="s">
        <v>621</v>
      </c>
      <c r="D6" s="116" t="s">
        <v>257</v>
      </c>
      <c r="E6" s="56">
        <f>183889.9*1*3/7*0.42</f>
        <v>33100.181999999993</v>
      </c>
      <c r="F6" s="56">
        <f>SUM(E6:E6)</f>
        <v>33100.181999999993</v>
      </c>
      <c r="G6" s="120"/>
    </row>
    <row r="7" spans="1:7" ht="53.4" customHeight="1">
      <c r="A7" s="135">
        <v>2</v>
      </c>
      <c r="B7" s="116" t="s">
        <v>622</v>
      </c>
      <c r="C7" s="116" t="s">
        <v>623</v>
      </c>
      <c r="D7" s="116" t="s">
        <v>257</v>
      </c>
      <c r="E7" s="56">
        <f>183889.9*0.8*3/7*0.42</f>
        <v>26480.1456</v>
      </c>
      <c r="F7" s="56">
        <f>SUM(E7:E7)</f>
        <v>26480.1456</v>
      </c>
      <c r="G7" s="120"/>
    </row>
    <row r="8" spans="1:7" ht="53.4" customHeight="1">
      <c r="A8" s="135">
        <v>3</v>
      </c>
      <c r="B8" s="116" t="s">
        <v>624</v>
      </c>
      <c r="C8" s="116" t="s">
        <v>625</v>
      </c>
      <c r="D8" s="116" t="s">
        <v>257</v>
      </c>
      <c r="E8" s="56">
        <f>183889.9*0.8*3/7*0.42</f>
        <v>26480.1456</v>
      </c>
      <c r="F8" s="56">
        <f t="shared" ref="F8:F32" si="0">SUM(E8:E8)</f>
        <v>26480.1456</v>
      </c>
      <c r="G8" s="120"/>
    </row>
    <row r="9" spans="1:7" ht="36" customHeight="1">
      <c r="A9" s="135">
        <v>4</v>
      </c>
      <c r="B9" s="116" t="s">
        <v>626</v>
      </c>
      <c r="C9" s="116" t="s">
        <v>627</v>
      </c>
      <c r="D9" s="116" t="s">
        <v>257</v>
      </c>
      <c r="E9" s="56">
        <f>(183889.9*5.13+71.71-16605.97+30.59)*3/7*0.42</f>
        <v>166833.27305999995</v>
      </c>
      <c r="F9" s="56">
        <f t="shared" si="0"/>
        <v>166833.27305999995</v>
      </c>
      <c r="G9" s="125"/>
    </row>
    <row r="10" spans="1:7" ht="20.25" customHeight="1">
      <c r="A10" s="135">
        <v>5</v>
      </c>
      <c r="B10" s="116" t="s">
        <v>628</v>
      </c>
      <c r="C10" s="116"/>
      <c r="D10" s="116" t="s">
        <v>257</v>
      </c>
      <c r="E10" s="56">
        <f>183889.9*0.5*3/7*0.42</f>
        <v>16550.090999999997</v>
      </c>
      <c r="F10" s="56">
        <f t="shared" si="0"/>
        <v>16550.090999999997</v>
      </c>
      <c r="G10" s="120"/>
    </row>
    <row r="11" spans="1:7" ht="20.25" customHeight="1">
      <c r="A11" s="135">
        <v>6</v>
      </c>
      <c r="B11" s="116" t="s">
        <v>629</v>
      </c>
      <c r="C11" s="116"/>
      <c r="D11" s="116" t="s">
        <v>257</v>
      </c>
      <c r="E11" s="64" t="s">
        <v>630</v>
      </c>
      <c r="F11" s="56">
        <f t="shared" si="0"/>
        <v>0</v>
      </c>
      <c r="G11" s="120"/>
    </row>
    <row r="12" spans="1:7" ht="29.25" customHeight="1">
      <c r="A12" s="135">
        <v>7</v>
      </c>
      <c r="B12" s="116" t="s">
        <v>631</v>
      </c>
      <c r="C12" s="116" t="s">
        <v>632</v>
      </c>
      <c r="D12" s="116" t="s">
        <v>257</v>
      </c>
      <c r="E12" s="64" t="s">
        <v>630</v>
      </c>
      <c r="F12" s="56">
        <f t="shared" si="0"/>
        <v>0</v>
      </c>
      <c r="G12" s="120"/>
    </row>
    <row r="13" spans="1:7" ht="20.25" customHeight="1">
      <c r="A13" s="135">
        <v>8</v>
      </c>
      <c r="B13" s="116" t="s">
        <v>633</v>
      </c>
      <c r="C13" s="116" t="s">
        <v>634</v>
      </c>
      <c r="D13" s="116" t="s">
        <v>257</v>
      </c>
      <c r="E13" s="56">
        <f>183889.9*0.5*3/7*0.42</f>
        <v>16550.090999999997</v>
      </c>
      <c r="F13" s="56">
        <f t="shared" si="0"/>
        <v>16550.090999999997</v>
      </c>
      <c r="G13" s="120"/>
    </row>
    <row r="14" spans="1:7" ht="20.25" customHeight="1">
      <c r="A14" s="135">
        <v>9</v>
      </c>
      <c r="B14" s="116" t="s">
        <v>635</v>
      </c>
      <c r="C14" s="116"/>
      <c r="D14" s="116" t="s">
        <v>257</v>
      </c>
      <c r="E14" s="64" t="s">
        <v>630</v>
      </c>
      <c r="F14" s="56">
        <f t="shared" si="0"/>
        <v>0</v>
      </c>
      <c r="G14" s="120"/>
    </row>
    <row r="15" spans="1:7" ht="27.75" customHeight="1">
      <c r="A15" s="135">
        <v>10</v>
      </c>
      <c r="B15" s="116" t="s">
        <v>636</v>
      </c>
      <c r="C15" s="116"/>
      <c r="D15" s="116" t="s">
        <v>257</v>
      </c>
      <c r="E15" s="64" t="s">
        <v>630</v>
      </c>
      <c r="F15" s="56">
        <f t="shared" si="0"/>
        <v>0</v>
      </c>
      <c r="G15" s="120"/>
    </row>
    <row r="16" spans="1:7" ht="20.25" customHeight="1">
      <c r="A16" s="135">
        <v>11</v>
      </c>
      <c r="B16" s="116" t="s">
        <v>637</v>
      </c>
      <c r="C16" s="116"/>
      <c r="D16" s="116" t="s">
        <v>257</v>
      </c>
      <c r="E16" s="56">
        <f>(183889.9*1-62566.03)*3/7*0.42</f>
        <v>21838.296599999998</v>
      </c>
      <c r="F16" s="56">
        <f t="shared" si="0"/>
        <v>21838.296599999998</v>
      </c>
      <c r="G16" s="120"/>
    </row>
    <row r="17" spans="1:7" ht="20.25" customHeight="1">
      <c r="A17" s="135">
        <v>12</v>
      </c>
      <c r="B17" s="116" t="s">
        <v>638</v>
      </c>
      <c r="C17" s="116"/>
      <c r="D17" s="116" t="s">
        <v>257</v>
      </c>
      <c r="E17" s="64" t="s">
        <v>630</v>
      </c>
      <c r="F17" s="56">
        <f t="shared" si="0"/>
        <v>0</v>
      </c>
      <c r="G17" s="120"/>
    </row>
    <row r="18" spans="1:7" ht="20.25" customHeight="1">
      <c r="A18" s="135">
        <v>13</v>
      </c>
      <c r="B18" s="116" t="s">
        <v>639</v>
      </c>
      <c r="C18" s="116"/>
      <c r="D18" s="116" t="s">
        <v>257</v>
      </c>
      <c r="E18" s="64" t="s">
        <v>630</v>
      </c>
      <c r="F18" s="56">
        <f t="shared" si="0"/>
        <v>0</v>
      </c>
      <c r="G18" s="120"/>
    </row>
    <row r="19" spans="1:7" ht="20.25" customHeight="1">
      <c r="A19" s="135">
        <v>14</v>
      </c>
      <c r="B19" s="116" t="s">
        <v>640</v>
      </c>
      <c r="C19" s="116"/>
      <c r="D19" s="116" t="s">
        <v>257</v>
      </c>
      <c r="E19" s="64" t="s">
        <v>630</v>
      </c>
      <c r="F19" s="56">
        <f t="shared" si="0"/>
        <v>0</v>
      </c>
      <c r="G19" s="120"/>
    </row>
    <row r="20" spans="1:7" ht="33" customHeight="1">
      <c r="A20" s="135">
        <v>15</v>
      </c>
      <c r="B20" s="116" t="s">
        <v>641</v>
      </c>
      <c r="C20" s="116" t="s">
        <v>642</v>
      </c>
      <c r="D20" s="116" t="s">
        <v>257</v>
      </c>
      <c r="E20" s="64" t="s">
        <v>630</v>
      </c>
      <c r="F20" s="56">
        <f t="shared" si="0"/>
        <v>0</v>
      </c>
      <c r="G20" s="120"/>
    </row>
    <row r="21" spans="1:7" ht="30.75" customHeight="1">
      <c r="A21" s="135">
        <v>16</v>
      </c>
      <c r="B21" s="116" t="s">
        <v>643</v>
      </c>
      <c r="C21" s="116"/>
      <c r="D21" s="116" t="s">
        <v>257</v>
      </c>
      <c r="E21" s="64" t="s">
        <v>630</v>
      </c>
      <c r="F21" s="56">
        <f t="shared" si="0"/>
        <v>0</v>
      </c>
      <c r="G21" s="120"/>
    </row>
    <row r="22" spans="1:7" ht="20.25" customHeight="1">
      <c r="A22" s="135">
        <v>17</v>
      </c>
      <c r="B22" s="116" t="s">
        <v>644</v>
      </c>
      <c r="C22" s="116"/>
      <c r="D22" s="116" t="s">
        <v>257</v>
      </c>
      <c r="E22" s="64" t="s">
        <v>630</v>
      </c>
      <c r="F22" s="56">
        <f t="shared" si="0"/>
        <v>0</v>
      </c>
      <c r="G22" s="120"/>
    </row>
    <row r="23" spans="1:7" ht="20.25" customHeight="1">
      <c r="A23" s="135">
        <v>18</v>
      </c>
      <c r="B23" s="116" t="s">
        <v>645</v>
      </c>
      <c r="C23" s="116"/>
      <c r="D23" s="116" t="s">
        <v>257</v>
      </c>
      <c r="E23" s="64" t="s">
        <v>630</v>
      </c>
      <c r="F23" s="56">
        <f t="shared" si="0"/>
        <v>0</v>
      </c>
      <c r="G23" s="120"/>
    </row>
    <row r="24" spans="1:7" ht="56.25" customHeight="1">
      <c r="A24" s="135">
        <v>19</v>
      </c>
      <c r="B24" s="116" t="s">
        <v>646</v>
      </c>
      <c r="C24" s="116" t="s">
        <v>647</v>
      </c>
      <c r="D24" s="116" t="s">
        <v>257</v>
      </c>
      <c r="E24" s="64" t="s">
        <v>630</v>
      </c>
      <c r="F24" s="56">
        <f t="shared" si="0"/>
        <v>0</v>
      </c>
      <c r="G24" s="120"/>
    </row>
    <row r="25" spans="1:7" ht="39.15" customHeight="1">
      <c r="A25" s="135">
        <v>20</v>
      </c>
      <c r="B25" s="116" t="s">
        <v>648</v>
      </c>
      <c r="C25" s="116" t="s">
        <v>649</v>
      </c>
      <c r="D25" s="116" t="s">
        <v>257</v>
      </c>
      <c r="E25" s="64" t="s">
        <v>630</v>
      </c>
      <c r="F25" s="56">
        <f t="shared" si="0"/>
        <v>0</v>
      </c>
      <c r="G25" s="120"/>
    </row>
    <row r="26" spans="1:7" ht="43.5" customHeight="1">
      <c r="A26" s="135">
        <v>21</v>
      </c>
      <c r="B26" s="116" t="s">
        <v>650</v>
      </c>
      <c r="C26" s="122" t="s">
        <v>651</v>
      </c>
      <c r="D26" s="116" t="s">
        <v>257</v>
      </c>
      <c r="E26" s="64" t="s">
        <v>630</v>
      </c>
      <c r="F26" s="56">
        <f t="shared" si="0"/>
        <v>0</v>
      </c>
      <c r="G26" s="120"/>
    </row>
    <row r="27" spans="1:7" ht="20.25" customHeight="1">
      <c r="A27" s="135">
        <v>22</v>
      </c>
      <c r="B27" s="116" t="s">
        <v>652</v>
      </c>
      <c r="C27" s="122"/>
      <c r="D27" s="116" t="s">
        <v>257</v>
      </c>
      <c r="E27" s="64" t="s">
        <v>630</v>
      </c>
      <c r="F27" s="56">
        <f t="shared" si="0"/>
        <v>0</v>
      </c>
      <c r="G27" s="120"/>
    </row>
    <row r="28" spans="1:7" ht="20.25" customHeight="1">
      <c r="A28" s="134" t="s">
        <v>75</v>
      </c>
      <c r="B28" s="124" t="s">
        <v>653</v>
      </c>
      <c r="C28" s="116"/>
      <c r="D28" s="116"/>
      <c r="E28" s="56"/>
      <c r="F28" s="56">
        <f>SUM(F29:F32)</f>
        <v>198602.15759999998</v>
      </c>
      <c r="G28" s="120"/>
    </row>
    <row r="29" spans="1:7" ht="20.25" customHeight="1">
      <c r="A29" s="115">
        <v>1</v>
      </c>
      <c r="B29" s="116" t="s">
        <v>654</v>
      </c>
      <c r="C29" s="116"/>
      <c r="D29" s="116" t="s">
        <v>257</v>
      </c>
      <c r="E29" s="64" t="s">
        <v>630</v>
      </c>
      <c r="F29" s="56">
        <f t="shared" si="0"/>
        <v>0</v>
      </c>
      <c r="G29" s="120"/>
    </row>
    <row r="30" spans="1:7" ht="34.5" customHeight="1">
      <c r="A30" s="115">
        <v>2</v>
      </c>
      <c r="B30" s="116" t="s">
        <v>655</v>
      </c>
      <c r="C30" s="116"/>
      <c r="D30" s="116" t="s">
        <v>257</v>
      </c>
      <c r="E30" s="64" t="s">
        <v>630</v>
      </c>
      <c r="F30" s="56">
        <f t="shared" si="0"/>
        <v>0</v>
      </c>
      <c r="G30" s="120"/>
    </row>
    <row r="31" spans="1:7" ht="38.25" customHeight="1">
      <c r="A31" s="115">
        <v>3</v>
      </c>
      <c r="B31" s="116" t="s">
        <v>656</v>
      </c>
      <c r="C31" s="122" t="s">
        <v>657</v>
      </c>
      <c r="D31" s="116" t="s">
        <v>257</v>
      </c>
      <c r="E31" s="56">
        <f>(183889.9*4+5.92)*3/7*0.42</f>
        <v>132401.79359999998</v>
      </c>
      <c r="F31" s="56">
        <f t="shared" si="0"/>
        <v>132401.79359999998</v>
      </c>
      <c r="G31" s="120"/>
    </row>
    <row r="32" spans="1:7" ht="32.25" customHeight="1">
      <c r="A32" s="115">
        <v>4</v>
      </c>
      <c r="B32" s="123" t="s">
        <v>658</v>
      </c>
      <c r="C32" s="123" t="s">
        <v>659</v>
      </c>
      <c r="D32" s="116" t="s">
        <v>257</v>
      </c>
      <c r="E32" s="56">
        <f>183889.9*2*3/7*0.42</f>
        <v>66200.363999999987</v>
      </c>
      <c r="F32" s="56">
        <f t="shared" si="0"/>
        <v>66200.363999999987</v>
      </c>
      <c r="G32" s="120"/>
    </row>
    <row r="33" spans="1:9" ht="27" customHeight="1">
      <c r="A33" s="134" t="s">
        <v>77</v>
      </c>
      <c r="B33" s="124"/>
      <c r="C33" s="116"/>
      <c r="D33" s="116"/>
      <c r="E33" s="56"/>
      <c r="F33" s="56"/>
      <c r="G33" s="136"/>
    </row>
    <row r="34" spans="1:9" ht="20.25" customHeight="1">
      <c r="A34" s="134" t="s">
        <v>81</v>
      </c>
      <c r="B34" s="124" t="s">
        <v>660</v>
      </c>
      <c r="C34" s="116" t="s">
        <v>661</v>
      </c>
      <c r="D34" s="116"/>
      <c r="E34" s="56"/>
      <c r="F34" s="56">
        <f>SUM(E34:E34)</f>
        <v>0</v>
      </c>
      <c r="G34" s="120"/>
    </row>
    <row r="35" spans="1:9" ht="20.25" customHeight="1">
      <c r="A35" s="115"/>
      <c r="B35" s="116"/>
      <c r="C35" s="116"/>
      <c r="D35" s="116"/>
      <c r="E35" s="56"/>
      <c r="F35" s="56">
        <f>SUM(E35:E35)</f>
        <v>0</v>
      </c>
      <c r="G35" s="120"/>
    </row>
    <row r="36" spans="1:9" ht="20.25" customHeight="1">
      <c r="A36" s="359" t="s">
        <v>662</v>
      </c>
      <c r="B36" s="360"/>
      <c r="C36" s="360"/>
      <c r="D36" s="126"/>
      <c r="E36" s="127"/>
      <c r="F36" s="128">
        <f>F5+F28+F33+F34</f>
        <v>506434.38245999994</v>
      </c>
      <c r="G36" s="129"/>
    </row>
    <row r="37" spans="1:9" ht="93" customHeight="1">
      <c r="A37" s="361" t="s">
        <v>663</v>
      </c>
      <c r="B37" s="361"/>
      <c r="C37" s="361"/>
      <c r="D37" s="361"/>
      <c r="E37" s="361"/>
      <c r="F37" s="361"/>
      <c r="G37" s="361"/>
      <c r="H37" s="137"/>
      <c r="I37" s="138"/>
    </row>
    <row r="38" spans="1:9">
      <c r="A38" s="130"/>
      <c r="B38" s="131"/>
      <c r="C38" s="131"/>
      <c r="D38" s="131"/>
    </row>
  </sheetData>
  <mergeCells count="10">
    <mergeCell ref="A1:G1"/>
    <mergeCell ref="A2:C2"/>
    <mergeCell ref="A36:C36"/>
    <mergeCell ref="A37:G37"/>
    <mergeCell ref="A3:A4"/>
    <mergeCell ref="B3:B4"/>
    <mergeCell ref="D3:D4"/>
    <mergeCell ref="E3:E4"/>
    <mergeCell ref="F3:F4"/>
    <mergeCell ref="G3:G4"/>
  </mergeCells>
  <phoneticPr fontId="101" type="noConversion"/>
  <printOptions horizontalCentered="1"/>
  <pageMargins left="0.70069444444444495" right="0.70069444444444495" top="0.75138888888888899" bottom="0.75138888888888899" header="0.29861111111111099" footer="0.29861111111111099"/>
  <pageSetup paperSize="9" scale="83" orientation="portrait" r:id="rId1"/>
  <ignoredErrors>
    <ignoredError sqref="F2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Zeros="0" workbookViewId="0">
      <selection activeCell="H17" sqref="H17"/>
    </sheetView>
  </sheetViews>
  <sheetFormatPr defaultColWidth="9" defaultRowHeight="12"/>
  <cols>
    <col min="1" max="1" width="5.5546875" style="107" customWidth="1"/>
    <col min="2" max="2" width="10.5546875" style="108" customWidth="1"/>
    <col min="3" max="3" width="20.109375" style="108" customWidth="1"/>
    <col min="4" max="4" width="11.21875" style="109" customWidth="1"/>
    <col min="5" max="5" width="8.109375" style="110" customWidth="1"/>
    <col min="6" max="6" width="8" customWidth="1"/>
    <col min="7" max="8" width="13.44140625" customWidth="1"/>
    <col min="9" max="9" width="20.6640625" customWidth="1"/>
  </cols>
  <sheetData>
    <row r="1" spans="1:9" ht="36.75" customHeight="1">
      <c r="A1" s="356" t="s">
        <v>664</v>
      </c>
      <c r="B1" s="356"/>
      <c r="C1" s="356"/>
      <c r="D1" s="356"/>
      <c r="E1" s="356"/>
      <c r="F1" s="356"/>
      <c r="G1" s="356"/>
      <c r="H1" s="356"/>
      <c r="I1" s="356"/>
    </row>
    <row r="2" spans="1:9" ht="21" customHeight="1" thickBot="1">
      <c r="A2" s="111" t="s">
        <v>93</v>
      </c>
      <c r="B2" s="111"/>
      <c r="C2" s="111"/>
      <c r="D2" s="112"/>
      <c r="E2" s="113"/>
    </row>
    <row r="3" spans="1:9" ht="24.75" customHeight="1">
      <c r="A3" s="362" t="s">
        <v>63</v>
      </c>
      <c r="B3" s="364" t="s">
        <v>64</v>
      </c>
      <c r="C3" s="114" t="s">
        <v>615</v>
      </c>
      <c r="D3" s="366" t="s">
        <v>665</v>
      </c>
      <c r="E3" s="366" t="s">
        <v>96</v>
      </c>
      <c r="F3" s="368" t="s">
        <v>666</v>
      </c>
      <c r="G3" s="368" t="s">
        <v>617</v>
      </c>
      <c r="H3" s="372" t="s">
        <v>1295</v>
      </c>
      <c r="I3" s="370" t="s">
        <v>68</v>
      </c>
    </row>
    <row r="4" spans="1:9" ht="24">
      <c r="A4" s="363"/>
      <c r="B4" s="365"/>
      <c r="C4" s="116" t="s">
        <v>618</v>
      </c>
      <c r="D4" s="367"/>
      <c r="E4" s="367"/>
      <c r="F4" s="369"/>
      <c r="G4" s="369"/>
      <c r="H4" s="373"/>
      <c r="I4" s="371"/>
    </row>
    <row r="5" spans="1:9" s="106" customFormat="1" ht="30" customHeight="1">
      <c r="A5" s="115">
        <v>1</v>
      </c>
      <c r="B5" s="116" t="s">
        <v>620</v>
      </c>
      <c r="C5" s="116"/>
      <c r="D5" s="117">
        <v>183889.9</v>
      </c>
      <c r="E5" s="116" t="s">
        <v>667</v>
      </c>
      <c r="F5" s="64">
        <v>1</v>
      </c>
      <c r="G5" s="118">
        <f>F5*D5</f>
        <v>183889.9</v>
      </c>
      <c r="H5" s="310">
        <f t="shared" ref="H5:H21" si="0">G5*3/7*0.42</f>
        <v>33100.181999999993</v>
      </c>
      <c r="I5" s="119"/>
    </row>
    <row r="6" spans="1:9" ht="19.95" customHeight="1">
      <c r="A6" s="115">
        <v>2</v>
      </c>
      <c r="B6" s="116" t="s">
        <v>622</v>
      </c>
      <c r="C6" s="116"/>
      <c r="D6" s="117">
        <v>183889.9</v>
      </c>
      <c r="E6" s="116" t="s">
        <v>667</v>
      </c>
      <c r="F6" s="56">
        <v>0.8</v>
      </c>
      <c r="G6" s="118">
        <f t="shared" ref="G6:G7" si="1">F6*D6</f>
        <v>147111.92000000001</v>
      </c>
      <c r="H6" s="310">
        <f t="shared" si="0"/>
        <v>26480.1456</v>
      </c>
      <c r="I6" s="120"/>
    </row>
    <row r="7" spans="1:9" ht="19.95" customHeight="1">
      <c r="A7" s="115">
        <v>3</v>
      </c>
      <c r="B7" s="116" t="s">
        <v>624</v>
      </c>
      <c r="C7" s="116"/>
      <c r="D7" s="117">
        <v>183889.9</v>
      </c>
      <c r="E7" s="116" t="s">
        <v>667</v>
      </c>
      <c r="F7" s="56">
        <v>0.8</v>
      </c>
      <c r="G7" s="118">
        <f t="shared" si="1"/>
        <v>147111.92000000001</v>
      </c>
      <c r="H7" s="310">
        <f t="shared" si="0"/>
        <v>26480.1456</v>
      </c>
      <c r="I7" s="120"/>
    </row>
    <row r="8" spans="1:9" ht="19.95" customHeight="1">
      <c r="A8" s="115">
        <v>4</v>
      </c>
      <c r="B8" s="116" t="s">
        <v>626</v>
      </c>
      <c r="C8" s="116"/>
      <c r="D8" s="117"/>
      <c r="E8" s="116" t="s">
        <v>667</v>
      </c>
      <c r="F8" s="56"/>
      <c r="G8" s="121">
        <v>926851.51699999999</v>
      </c>
      <c r="H8" s="310">
        <f t="shared" si="0"/>
        <v>166833.27305999998</v>
      </c>
      <c r="I8" s="119" t="s">
        <v>668</v>
      </c>
    </row>
    <row r="9" spans="1:9" ht="19.95" customHeight="1">
      <c r="A9" s="115">
        <v>4.0999999999999996</v>
      </c>
      <c r="B9" s="116"/>
      <c r="C9" s="116" t="s">
        <v>669</v>
      </c>
      <c r="D9" s="56">
        <f>3000*32*1</f>
        <v>96000</v>
      </c>
      <c r="E9" s="116" t="s">
        <v>667</v>
      </c>
      <c r="F9" s="56"/>
      <c r="G9" s="56">
        <f>3000*32*1</f>
        <v>96000</v>
      </c>
      <c r="H9" s="310">
        <f t="shared" si="0"/>
        <v>17280</v>
      </c>
      <c r="I9" s="120" t="s">
        <v>670</v>
      </c>
    </row>
    <row r="10" spans="1:9" ht="19.95" customHeight="1">
      <c r="A10" s="115">
        <v>4.2</v>
      </c>
      <c r="B10" s="116"/>
      <c r="C10" s="116" t="s">
        <v>671</v>
      </c>
      <c r="D10" s="56">
        <f>3000*28*5</f>
        <v>420000</v>
      </c>
      <c r="E10" s="116" t="s">
        <v>667</v>
      </c>
      <c r="F10" s="56"/>
      <c r="G10" s="56">
        <f>3000*28*5</f>
        <v>420000</v>
      </c>
      <c r="H10" s="310">
        <f t="shared" si="0"/>
        <v>75600</v>
      </c>
      <c r="I10" s="119" t="s">
        <v>672</v>
      </c>
    </row>
    <row r="11" spans="1:9" ht="19.95" customHeight="1">
      <c r="A11" s="115">
        <v>4.3</v>
      </c>
      <c r="B11" s="116"/>
      <c r="C11" s="116" t="s">
        <v>673</v>
      </c>
      <c r="D11" s="56">
        <v>50000</v>
      </c>
      <c r="E11" s="116" t="s">
        <v>667</v>
      </c>
      <c r="F11" s="56"/>
      <c r="G11" s="56">
        <v>50000</v>
      </c>
      <c r="H11" s="310">
        <f t="shared" si="0"/>
        <v>9000</v>
      </c>
      <c r="I11" s="120"/>
    </row>
    <row r="12" spans="1:9" ht="19.95" customHeight="1">
      <c r="A12" s="115">
        <v>4.4000000000000004</v>
      </c>
      <c r="B12" s="116"/>
      <c r="C12" s="116" t="s">
        <v>674</v>
      </c>
      <c r="D12" s="56">
        <v>50000</v>
      </c>
      <c r="E12" s="116" t="s">
        <v>667</v>
      </c>
      <c r="F12" s="56"/>
      <c r="G12" s="56">
        <v>40000</v>
      </c>
      <c r="H12" s="310">
        <f t="shared" si="0"/>
        <v>7199.9999999999991</v>
      </c>
      <c r="I12" s="120"/>
    </row>
    <row r="13" spans="1:9" ht="19.95" customHeight="1">
      <c r="A13" s="115">
        <v>4.5</v>
      </c>
      <c r="B13" s="116"/>
      <c r="C13" s="116" t="s">
        <v>675</v>
      </c>
      <c r="D13" s="56">
        <v>30000</v>
      </c>
      <c r="E13" s="116" t="s">
        <v>667</v>
      </c>
      <c r="F13" s="56"/>
      <c r="G13" s="56">
        <v>30000</v>
      </c>
      <c r="H13" s="310">
        <f t="shared" si="0"/>
        <v>5400</v>
      </c>
      <c r="I13" s="120"/>
    </row>
    <row r="14" spans="1:9" ht="19.95" customHeight="1">
      <c r="A14" s="115">
        <v>4.5999999999999996</v>
      </c>
      <c r="B14" s="116"/>
      <c r="C14" s="116" t="s">
        <v>676</v>
      </c>
      <c r="D14" s="56">
        <f>9000*28</f>
        <v>252000</v>
      </c>
      <c r="E14" s="116" t="s">
        <v>667</v>
      </c>
      <c r="F14" s="56"/>
      <c r="G14" s="56">
        <f>9000*28</f>
        <v>252000</v>
      </c>
      <c r="H14" s="310">
        <f t="shared" si="0"/>
        <v>45360</v>
      </c>
      <c r="I14" s="120" t="s">
        <v>677</v>
      </c>
    </row>
    <row r="15" spans="1:9" ht="19.95" customHeight="1">
      <c r="A15" s="115">
        <v>4.7</v>
      </c>
      <c r="B15" s="116"/>
      <c r="C15" s="116" t="s">
        <v>678</v>
      </c>
      <c r="D15" s="56">
        <v>50000</v>
      </c>
      <c r="E15" s="116" t="s">
        <v>667</v>
      </c>
      <c r="F15" s="56"/>
      <c r="G15" s="121">
        <f>G8-G9-G10-G11-G12-G13-G14</f>
        <v>38851.516999999993</v>
      </c>
      <c r="H15" s="310">
        <f t="shared" si="0"/>
        <v>6993.2730599999986</v>
      </c>
      <c r="I15" s="120"/>
    </row>
    <row r="16" spans="1:9" ht="19.95" customHeight="1">
      <c r="A16" s="115">
        <v>5</v>
      </c>
      <c r="B16" s="116" t="s">
        <v>628</v>
      </c>
      <c r="C16" s="116"/>
      <c r="D16" s="117">
        <v>183889.9</v>
      </c>
      <c r="E16" s="116" t="s">
        <v>667</v>
      </c>
      <c r="F16" s="56">
        <v>0.5</v>
      </c>
      <c r="G16" s="118">
        <f t="shared" ref="G16:G20" si="2">F16*D16</f>
        <v>91944.95</v>
      </c>
      <c r="H16" s="310">
        <f t="shared" si="0"/>
        <v>16550.090999999997</v>
      </c>
      <c r="I16" s="120"/>
    </row>
    <row r="17" spans="1:9" ht="19.95" customHeight="1">
      <c r="A17" s="115">
        <v>6</v>
      </c>
      <c r="B17" s="116" t="s">
        <v>633</v>
      </c>
      <c r="C17" s="116"/>
      <c r="D17" s="117">
        <v>183889.9</v>
      </c>
      <c r="E17" s="116" t="s">
        <v>667</v>
      </c>
      <c r="F17" s="56">
        <v>0.5</v>
      </c>
      <c r="G17" s="118">
        <f t="shared" si="2"/>
        <v>91944.95</v>
      </c>
      <c r="H17" s="310">
        <f t="shared" si="0"/>
        <v>16550.090999999997</v>
      </c>
      <c r="I17" s="120"/>
    </row>
    <row r="18" spans="1:9" ht="19.95" customHeight="1">
      <c r="A18" s="115">
        <v>7</v>
      </c>
      <c r="B18" s="116" t="s">
        <v>637</v>
      </c>
      <c r="C18" s="116"/>
      <c r="D18" s="117">
        <v>183889.9</v>
      </c>
      <c r="E18" s="116" t="s">
        <v>667</v>
      </c>
      <c r="F18" s="56">
        <v>1</v>
      </c>
      <c r="G18" s="118">
        <f>F18*D18-62566.03</f>
        <v>121323.87</v>
      </c>
      <c r="H18" s="310">
        <f t="shared" si="0"/>
        <v>21838.296599999998</v>
      </c>
      <c r="I18" s="120"/>
    </row>
    <row r="19" spans="1:9" ht="19.95" customHeight="1">
      <c r="A19" s="115">
        <v>8</v>
      </c>
      <c r="B19" s="116" t="s">
        <v>656</v>
      </c>
      <c r="C19" s="122"/>
      <c r="D19" s="117">
        <v>183889.9</v>
      </c>
      <c r="E19" s="116" t="s">
        <v>667</v>
      </c>
      <c r="F19" s="56">
        <v>4</v>
      </c>
      <c r="G19" s="118">
        <f>F19*D19+5.92</f>
        <v>735565.52</v>
      </c>
      <c r="H19" s="310">
        <f t="shared" si="0"/>
        <v>132401.79359999998</v>
      </c>
      <c r="I19" s="120"/>
    </row>
    <row r="20" spans="1:9" ht="37.049999999999997" customHeight="1">
      <c r="A20" s="115">
        <v>9</v>
      </c>
      <c r="B20" s="123" t="s">
        <v>658</v>
      </c>
      <c r="C20" s="123"/>
      <c r="D20" s="117">
        <v>183889.9</v>
      </c>
      <c r="E20" s="116" t="s">
        <v>667</v>
      </c>
      <c r="F20" s="56">
        <v>2</v>
      </c>
      <c r="G20" s="118">
        <f t="shared" si="2"/>
        <v>367779.8</v>
      </c>
      <c r="H20" s="310">
        <f t="shared" si="0"/>
        <v>66200.363999999987</v>
      </c>
      <c r="I20" s="120"/>
    </row>
    <row r="21" spans="1:9" ht="19.95" customHeight="1" thickBot="1">
      <c r="A21" s="359" t="s">
        <v>662</v>
      </c>
      <c r="B21" s="360"/>
      <c r="C21" s="360"/>
      <c r="D21" s="126"/>
      <c r="E21" s="126"/>
      <c r="F21" s="127"/>
      <c r="G21" s="128">
        <f>G5+G6+G7+G8+G16+G17+G18+G19+G20</f>
        <v>2813524.3469999996</v>
      </c>
      <c r="H21" s="310">
        <f t="shared" si="0"/>
        <v>506434.38245999994</v>
      </c>
      <c r="I21" s="129"/>
    </row>
    <row r="22" spans="1:9">
      <c r="A22" s="130"/>
      <c r="B22" s="131"/>
      <c r="C22" s="131"/>
      <c r="D22" s="131"/>
      <c r="E22" s="132"/>
    </row>
  </sheetData>
  <mergeCells count="10">
    <mergeCell ref="A1:I1"/>
    <mergeCell ref="A21:C21"/>
    <mergeCell ref="A3:A4"/>
    <mergeCell ref="B3:B4"/>
    <mergeCell ref="D3:D4"/>
    <mergeCell ref="E3:E4"/>
    <mergeCell ref="F3:F4"/>
    <mergeCell ref="G3:G4"/>
    <mergeCell ref="I3:I4"/>
    <mergeCell ref="H3:H4"/>
  </mergeCells>
  <phoneticPr fontId="101" type="noConversion"/>
  <pageMargins left="0.69930555555555596" right="0.69930555555555596"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7"/>
  <sheetViews>
    <sheetView showZeros="0" view="pageBreakPreview" topLeftCell="A13" zoomScaleNormal="100" zoomScaleSheetLayoutView="100" workbookViewId="0">
      <selection activeCell="D97" sqref="D97"/>
    </sheetView>
  </sheetViews>
  <sheetFormatPr defaultColWidth="9.109375" defaultRowHeight="12"/>
  <cols>
    <col min="1" max="1" width="5.88671875" customWidth="1"/>
    <col min="2" max="2" width="46.33203125" customWidth="1"/>
    <col min="3" max="3" width="10.44140625" customWidth="1"/>
    <col min="4" max="4" width="18.44140625" customWidth="1"/>
    <col min="5" max="5" width="16" customWidth="1"/>
  </cols>
  <sheetData>
    <row r="1" spans="1:6" ht="24">
      <c r="A1" s="22"/>
      <c r="B1" s="374" t="s">
        <v>21</v>
      </c>
      <c r="C1" s="374"/>
      <c r="D1" s="374"/>
    </row>
    <row r="2" spans="1:6" ht="23.25" customHeight="1">
      <c r="A2" s="375" t="str">
        <f>'2、安装工程总价汇总表'!A2</f>
        <v>工程名称：长春宝能中心综合机电总承包施工工程</v>
      </c>
      <c r="B2" s="376"/>
      <c r="C2" s="375"/>
      <c r="D2" s="375"/>
    </row>
    <row r="3" spans="1:6" ht="24" customHeight="1">
      <c r="A3" s="49" t="s">
        <v>63</v>
      </c>
      <c r="B3" s="50" t="s">
        <v>679</v>
      </c>
      <c r="C3" s="50" t="s">
        <v>96</v>
      </c>
      <c r="D3" s="50" t="s">
        <v>680</v>
      </c>
      <c r="E3" s="50" t="s">
        <v>681</v>
      </c>
      <c r="F3" s="50" t="s">
        <v>68</v>
      </c>
    </row>
    <row r="4" spans="1:6" ht="24" customHeight="1">
      <c r="A4" s="377" t="s">
        <v>682</v>
      </c>
      <c r="B4" s="378"/>
      <c r="C4" s="378"/>
      <c r="D4" s="378"/>
      <c r="E4" s="379"/>
      <c r="F4" s="32"/>
    </row>
    <row r="5" spans="1:6" s="48" customFormat="1" ht="36">
      <c r="A5" s="51">
        <v>1</v>
      </c>
      <c r="B5" s="52" t="s">
        <v>683</v>
      </c>
      <c r="C5" s="53" t="s">
        <v>114</v>
      </c>
      <c r="D5" s="54" t="s">
        <v>684</v>
      </c>
      <c r="E5" s="55">
        <v>92400</v>
      </c>
      <c r="F5" s="56"/>
    </row>
    <row r="6" spans="1:6" s="48" customFormat="1" ht="36">
      <c r="A6" s="51">
        <v>2</v>
      </c>
      <c r="B6" s="52" t="s">
        <v>685</v>
      </c>
      <c r="C6" s="53" t="s">
        <v>114</v>
      </c>
      <c r="D6" s="54" t="s">
        <v>684</v>
      </c>
      <c r="E6" s="55">
        <v>78400</v>
      </c>
      <c r="F6" s="56"/>
    </row>
    <row r="7" spans="1:6" s="48" customFormat="1" ht="36">
      <c r="A7" s="51">
        <v>3</v>
      </c>
      <c r="B7" s="52" t="s">
        <v>686</v>
      </c>
      <c r="C7" s="53" t="s">
        <v>114</v>
      </c>
      <c r="D7" s="54" t="s">
        <v>684</v>
      </c>
      <c r="E7" s="57">
        <v>52520</v>
      </c>
      <c r="F7" s="56"/>
    </row>
    <row r="8" spans="1:6" s="48" customFormat="1" ht="48">
      <c r="A8" s="51">
        <v>4</v>
      </c>
      <c r="B8" s="58" t="s">
        <v>687</v>
      </c>
      <c r="C8" s="53" t="s">
        <v>109</v>
      </c>
      <c r="D8" s="53" t="s">
        <v>688</v>
      </c>
      <c r="E8" s="55">
        <v>52480</v>
      </c>
      <c r="F8" s="56"/>
    </row>
    <row r="9" spans="1:6" s="48" customFormat="1" ht="36">
      <c r="A9" s="51">
        <v>5</v>
      </c>
      <c r="B9" s="58" t="s">
        <v>511</v>
      </c>
      <c r="C9" s="53" t="s">
        <v>120</v>
      </c>
      <c r="D9" s="53" t="s">
        <v>689</v>
      </c>
      <c r="E9" s="55">
        <v>6624</v>
      </c>
      <c r="F9" s="56"/>
    </row>
    <row r="10" spans="1:6" s="48" customFormat="1" ht="36">
      <c r="A10" s="51">
        <v>6</v>
      </c>
      <c r="B10" s="58" t="s">
        <v>512</v>
      </c>
      <c r="C10" s="53" t="s">
        <v>120</v>
      </c>
      <c r="D10" s="53" t="s">
        <v>689</v>
      </c>
      <c r="E10" s="57">
        <v>14000</v>
      </c>
      <c r="F10" s="56"/>
    </row>
    <row r="11" spans="1:6" s="48" customFormat="1" ht="36">
      <c r="A11" s="51">
        <v>7</v>
      </c>
      <c r="B11" s="58" t="s">
        <v>513</v>
      </c>
      <c r="C11" s="53" t="s">
        <v>120</v>
      </c>
      <c r="D11" s="53" t="s">
        <v>689</v>
      </c>
      <c r="E11" s="55">
        <v>6345</v>
      </c>
      <c r="F11" s="56"/>
    </row>
    <row r="12" spans="1:6" s="48" customFormat="1" ht="36">
      <c r="A12" s="51">
        <v>8</v>
      </c>
      <c r="B12" s="58" t="s">
        <v>514</v>
      </c>
      <c r="C12" s="53" t="s">
        <v>120</v>
      </c>
      <c r="D12" s="53" t="s">
        <v>689</v>
      </c>
      <c r="E12" s="55">
        <v>7996</v>
      </c>
      <c r="F12" s="56"/>
    </row>
    <row r="13" spans="1:6" s="48" customFormat="1">
      <c r="A13" s="51">
        <v>9</v>
      </c>
      <c r="B13" s="59" t="s">
        <v>690</v>
      </c>
      <c r="C13" s="60" t="s">
        <v>126</v>
      </c>
      <c r="D13" s="53" t="s">
        <v>691</v>
      </c>
      <c r="E13" s="61">
        <v>20.100000000000001</v>
      </c>
      <c r="F13" s="56"/>
    </row>
    <row r="14" spans="1:6" s="48" customFormat="1">
      <c r="A14" s="51">
        <v>10</v>
      </c>
      <c r="B14" s="59" t="s">
        <v>692</v>
      </c>
      <c r="C14" s="60" t="s">
        <v>126</v>
      </c>
      <c r="D14" s="53" t="s">
        <v>691</v>
      </c>
      <c r="E14" s="61">
        <v>12.5</v>
      </c>
      <c r="F14" s="56"/>
    </row>
    <row r="15" spans="1:6" s="48" customFormat="1">
      <c r="A15" s="51">
        <v>11</v>
      </c>
      <c r="B15" s="59" t="s">
        <v>693</v>
      </c>
      <c r="C15" s="60" t="s">
        <v>126</v>
      </c>
      <c r="D15" s="53" t="s">
        <v>691</v>
      </c>
      <c r="E15" s="61">
        <v>8.1999999999999993</v>
      </c>
      <c r="F15" s="56"/>
    </row>
    <row r="16" spans="1:6" s="48" customFormat="1">
      <c r="A16" s="51">
        <v>12</v>
      </c>
      <c r="B16" s="59" t="s">
        <v>694</v>
      </c>
      <c r="C16" s="60" t="s">
        <v>126</v>
      </c>
      <c r="D16" s="53" t="s">
        <v>691</v>
      </c>
      <c r="E16" s="61">
        <v>4.96</v>
      </c>
      <c r="F16" s="56"/>
    </row>
    <row r="17" spans="1:6" s="48" customFormat="1">
      <c r="A17" s="51">
        <v>13</v>
      </c>
      <c r="B17" s="59" t="s">
        <v>695</v>
      </c>
      <c r="C17" s="60" t="s">
        <v>126</v>
      </c>
      <c r="D17" s="53" t="s">
        <v>691</v>
      </c>
      <c r="E17" s="61">
        <v>3.2</v>
      </c>
      <c r="F17" s="56"/>
    </row>
    <row r="18" spans="1:6" s="48" customFormat="1">
      <c r="A18" s="51">
        <v>14</v>
      </c>
      <c r="B18" s="59" t="s">
        <v>696</v>
      </c>
      <c r="C18" s="60" t="s">
        <v>126</v>
      </c>
      <c r="D18" s="53" t="s">
        <v>691</v>
      </c>
      <c r="E18" s="61">
        <v>2.2000000000000002</v>
      </c>
      <c r="F18" s="56"/>
    </row>
    <row r="19" spans="1:6" s="48" customFormat="1">
      <c r="A19" s="51">
        <v>15</v>
      </c>
      <c r="B19" s="59" t="s">
        <v>697</v>
      </c>
      <c r="C19" s="60" t="s">
        <v>126</v>
      </c>
      <c r="D19" s="53" t="s">
        <v>698</v>
      </c>
      <c r="E19" s="61">
        <v>173</v>
      </c>
      <c r="F19" s="56"/>
    </row>
    <row r="20" spans="1:6" s="48" customFormat="1">
      <c r="A20" s="51">
        <v>16</v>
      </c>
      <c r="B20" s="59" t="s">
        <v>699</v>
      </c>
      <c r="C20" s="60" t="s">
        <v>126</v>
      </c>
      <c r="D20" s="53" t="s">
        <v>698</v>
      </c>
      <c r="E20" s="61">
        <v>109</v>
      </c>
      <c r="F20" s="56"/>
    </row>
    <row r="21" spans="1:6" s="48" customFormat="1">
      <c r="A21" s="51">
        <v>17</v>
      </c>
      <c r="B21" s="59" t="s">
        <v>700</v>
      </c>
      <c r="C21" s="60" t="s">
        <v>126</v>
      </c>
      <c r="D21" s="53" t="s">
        <v>698</v>
      </c>
      <c r="E21" s="61">
        <v>62</v>
      </c>
      <c r="F21" s="56"/>
    </row>
    <row r="22" spans="1:6" s="48" customFormat="1">
      <c r="A22" s="51">
        <v>18</v>
      </c>
      <c r="B22" s="59" t="s">
        <v>701</v>
      </c>
      <c r="C22" s="60" t="s">
        <v>126</v>
      </c>
      <c r="D22" s="53" t="s">
        <v>698</v>
      </c>
      <c r="E22" s="61">
        <v>46</v>
      </c>
      <c r="F22" s="56"/>
    </row>
    <row r="23" spans="1:6" s="48" customFormat="1">
      <c r="A23" s="51">
        <v>19</v>
      </c>
      <c r="B23" s="59" t="s">
        <v>702</v>
      </c>
      <c r="C23" s="60" t="s">
        <v>126</v>
      </c>
      <c r="D23" s="53" t="s">
        <v>698</v>
      </c>
      <c r="E23" s="61">
        <v>37</v>
      </c>
      <c r="F23" s="56"/>
    </row>
    <row r="24" spans="1:6" s="48" customFormat="1">
      <c r="A24" s="51">
        <v>20</v>
      </c>
      <c r="B24" s="59" t="s">
        <v>703</v>
      </c>
      <c r="C24" s="60" t="s">
        <v>126</v>
      </c>
      <c r="D24" s="53" t="s">
        <v>698</v>
      </c>
      <c r="E24" s="61">
        <v>27</v>
      </c>
      <c r="F24" s="56"/>
    </row>
    <row r="25" spans="1:6" s="48" customFormat="1">
      <c r="A25" s="51">
        <v>21</v>
      </c>
      <c r="B25" s="59" t="s">
        <v>704</v>
      </c>
      <c r="C25" s="60" t="s">
        <v>126</v>
      </c>
      <c r="D25" s="53" t="s">
        <v>698</v>
      </c>
      <c r="E25" s="61">
        <v>21</v>
      </c>
      <c r="F25" s="56"/>
    </row>
    <row r="26" spans="1:6" s="48" customFormat="1">
      <c r="A26" s="51">
        <v>22</v>
      </c>
      <c r="B26" s="59" t="s">
        <v>705</v>
      </c>
      <c r="C26" s="60" t="s">
        <v>126</v>
      </c>
      <c r="D26" s="53" t="s">
        <v>698</v>
      </c>
      <c r="E26" s="61">
        <v>17.5</v>
      </c>
      <c r="F26" s="56"/>
    </row>
    <row r="27" spans="1:6" s="48" customFormat="1">
      <c r="A27" s="51">
        <v>23</v>
      </c>
      <c r="B27" s="59" t="s">
        <v>706</v>
      </c>
      <c r="C27" s="60" t="s">
        <v>126</v>
      </c>
      <c r="D27" s="53" t="s">
        <v>698</v>
      </c>
      <c r="E27" s="61">
        <v>14</v>
      </c>
      <c r="F27" s="56"/>
    </row>
    <row r="28" spans="1:6" s="48" customFormat="1">
      <c r="A28" s="51">
        <v>24</v>
      </c>
      <c r="B28" s="59" t="s">
        <v>707</v>
      </c>
      <c r="C28" s="60" t="s">
        <v>126</v>
      </c>
      <c r="D28" s="53" t="s">
        <v>698</v>
      </c>
      <c r="E28" s="61">
        <v>10.5</v>
      </c>
      <c r="F28" s="56"/>
    </row>
    <row r="29" spans="1:6" s="48" customFormat="1">
      <c r="A29" s="51">
        <v>25</v>
      </c>
      <c r="B29" s="59" t="s">
        <v>708</v>
      </c>
      <c r="C29" s="60" t="s">
        <v>126</v>
      </c>
      <c r="D29" s="53" t="s">
        <v>709</v>
      </c>
      <c r="E29" s="61">
        <v>310.08999999999997</v>
      </c>
      <c r="F29" s="56">
        <v>6</v>
      </c>
    </row>
    <row r="30" spans="1:6" s="48" customFormat="1">
      <c r="A30" s="51">
        <v>26</v>
      </c>
      <c r="B30" s="59" t="s">
        <v>710</v>
      </c>
      <c r="C30" s="60" t="s">
        <v>126</v>
      </c>
      <c r="D30" s="53" t="s">
        <v>709</v>
      </c>
      <c r="E30" s="61">
        <v>259</v>
      </c>
      <c r="F30" s="56">
        <v>4.5</v>
      </c>
    </row>
    <row r="31" spans="1:6" s="48" customFormat="1">
      <c r="A31" s="51">
        <v>27</v>
      </c>
      <c r="B31" s="59" t="s">
        <v>711</v>
      </c>
      <c r="C31" s="60" t="s">
        <v>126</v>
      </c>
      <c r="D31" s="53" t="s">
        <v>709</v>
      </c>
      <c r="E31" s="61">
        <v>235</v>
      </c>
      <c r="F31" s="56">
        <v>4</v>
      </c>
    </row>
    <row r="32" spans="1:6" s="48" customFormat="1">
      <c r="A32" s="51">
        <v>28</v>
      </c>
      <c r="B32" s="59" t="s">
        <v>712</v>
      </c>
      <c r="C32" s="60" t="s">
        <v>126</v>
      </c>
      <c r="D32" s="53" t="s">
        <v>709</v>
      </c>
      <c r="E32" s="61">
        <v>75.75</v>
      </c>
      <c r="F32" s="56">
        <v>4</v>
      </c>
    </row>
    <row r="33" spans="1:6" s="48" customFormat="1">
      <c r="A33" s="51">
        <v>29</v>
      </c>
      <c r="B33" s="59" t="s">
        <v>713</v>
      </c>
      <c r="C33" s="60" t="s">
        <v>126</v>
      </c>
      <c r="D33" s="53" t="s">
        <v>709</v>
      </c>
      <c r="E33" s="61">
        <v>64.010000000000005</v>
      </c>
      <c r="F33" s="56">
        <v>4</v>
      </c>
    </row>
    <row r="34" spans="1:6" s="48" customFormat="1">
      <c r="A34" s="51">
        <v>30</v>
      </c>
      <c r="B34" s="62" t="s">
        <v>714</v>
      </c>
      <c r="C34" s="53" t="s">
        <v>126</v>
      </c>
      <c r="D34" s="53" t="s">
        <v>715</v>
      </c>
      <c r="E34" s="63">
        <v>131.74</v>
      </c>
      <c r="F34" s="64" t="s">
        <v>716</v>
      </c>
    </row>
    <row r="35" spans="1:6" s="48" customFormat="1">
      <c r="A35" s="51">
        <v>31</v>
      </c>
      <c r="B35" s="62" t="s">
        <v>717</v>
      </c>
      <c r="C35" s="53" t="s">
        <v>126</v>
      </c>
      <c r="D35" s="53" t="s">
        <v>715</v>
      </c>
      <c r="E35" s="63">
        <v>97.42</v>
      </c>
      <c r="F35" s="64" t="s">
        <v>716</v>
      </c>
    </row>
    <row r="36" spans="1:6" s="48" customFormat="1">
      <c r="A36" s="51">
        <v>32</v>
      </c>
      <c r="B36" s="62" t="s">
        <v>718</v>
      </c>
      <c r="C36" s="53" t="s">
        <v>126</v>
      </c>
      <c r="D36" s="53" t="s">
        <v>715</v>
      </c>
      <c r="E36" s="63">
        <v>81.489999999999995</v>
      </c>
      <c r="F36" s="64" t="s">
        <v>716</v>
      </c>
    </row>
    <row r="37" spans="1:6" s="48" customFormat="1">
      <c r="A37" s="51">
        <v>33</v>
      </c>
      <c r="B37" s="62" t="s">
        <v>719</v>
      </c>
      <c r="C37" s="53" t="s">
        <v>126</v>
      </c>
      <c r="D37" s="53" t="s">
        <v>715</v>
      </c>
      <c r="E37" s="63">
        <v>71.3</v>
      </c>
      <c r="F37" s="64" t="s">
        <v>716</v>
      </c>
    </row>
    <row r="38" spans="1:6" s="48" customFormat="1">
      <c r="A38" s="51">
        <v>34</v>
      </c>
      <c r="B38" s="62" t="s">
        <v>720</v>
      </c>
      <c r="C38" s="53" t="s">
        <v>126</v>
      </c>
      <c r="D38" s="53" t="s">
        <v>715</v>
      </c>
      <c r="E38" s="63">
        <v>56.35</v>
      </c>
      <c r="F38" s="64" t="s">
        <v>716</v>
      </c>
    </row>
    <row r="39" spans="1:6" s="48" customFormat="1">
      <c r="A39" s="51">
        <v>35</v>
      </c>
      <c r="B39" s="65" t="s">
        <v>721</v>
      </c>
      <c r="C39" s="53" t="s">
        <v>126</v>
      </c>
      <c r="D39" s="53" t="s">
        <v>698</v>
      </c>
      <c r="E39" s="55">
        <v>76</v>
      </c>
      <c r="F39" s="56"/>
    </row>
    <row r="40" spans="1:6" s="48" customFormat="1">
      <c r="A40" s="51">
        <v>36</v>
      </c>
      <c r="B40" s="65" t="s">
        <v>722</v>
      </c>
      <c r="C40" s="53" t="s">
        <v>126</v>
      </c>
      <c r="D40" s="53" t="s">
        <v>698</v>
      </c>
      <c r="E40" s="55">
        <v>42.5</v>
      </c>
      <c r="F40" s="56"/>
    </row>
    <row r="41" spans="1:6" s="48" customFormat="1">
      <c r="A41" s="51">
        <v>37</v>
      </c>
      <c r="B41" s="65" t="s">
        <v>723</v>
      </c>
      <c r="C41" s="53" t="s">
        <v>126</v>
      </c>
      <c r="D41" s="53" t="s">
        <v>698</v>
      </c>
      <c r="E41" s="55">
        <v>42.5</v>
      </c>
      <c r="F41" s="56"/>
    </row>
    <row r="42" spans="1:6" s="48" customFormat="1">
      <c r="A42" s="51">
        <v>38</v>
      </c>
      <c r="B42" s="62" t="s">
        <v>724</v>
      </c>
      <c r="C42" s="66" t="s">
        <v>168</v>
      </c>
      <c r="D42" s="53" t="s">
        <v>715</v>
      </c>
      <c r="E42" s="63">
        <v>60</v>
      </c>
      <c r="F42" s="64" t="s">
        <v>716</v>
      </c>
    </row>
    <row r="43" spans="1:6" s="48" customFormat="1">
      <c r="A43" s="51">
        <v>39</v>
      </c>
      <c r="B43" s="62" t="s">
        <v>725</v>
      </c>
      <c r="C43" s="66" t="s">
        <v>168</v>
      </c>
      <c r="D43" s="53" t="s">
        <v>715</v>
      </c>
      <c r="E43" s="63">
        <v>25</v>
      </c>
      <c r="F43" s="64" t="s">
        <v>716</v>
      </c>
    </row>
    <row r="44" spans="1:6" s="48" customFormat="1">
      <c r="A44" s="51">
        <v>40</v>
      </c>
      <c r="B44" s="62" t="s">
        <v>726</v>
      </c>
      <c r="C44" s="66" t="s">
        <v>168</v>
      </c>
      <c r="D44" s="53" t="s">
        <v>727</v>
      </c>
      <c r="E44" s="67">
        <v>157.5</v>
      </c>
      <c r="F44" s="56"/>
    </row>
    <row r="45" spans="1:6" s="48" customFormat="1">
      <c r="A45" s="51">
        <v>41</v>
      </c>
      <c r="B45" s="62" t="s">
        <v>728</v>
      </c>
      <c r="C45" s="66" t="s">
        <v>168</v>
      </c>
      <c r="D45" s="53" t="s">
        <v>729</v>
      </c>
      <c r="E45" s="67">
        <v>4.5599999999999996</v>
      </c>
      <c r="F45" s="56"/>
    </row>
    <row r="46" spans="1:6" s="48" customFormat="1">
      <c r="A46" s="51">
        <v>42</v>
      </c>
      <c r="B46" s="59" t="s">
        <v>730</v>
      </c>
      <c r="C46" s="60" t="s">
        <v>168</v>
      </c>
      <c r="D46" s="53" t="s">
        <v>715</v>
      </c>
      <c r="E46" s="68">
        <f>36.06*0.8</f>
        <v>28.848000000000003</v>
      </c>
      <c r="F46" s="64" t="s">
        <v>716</v>
      </c>
    </row>
    <row r="47" spans="1:6" s="48" customFormat="1">
      <c r="A47" s="51">
        <v>43</v>
      </c>
      <c r="B47" s="59" t="s">
        <v>731</v>
      </c>
      <c r="C47" s="60" t="s">
        <v>168</v>
      </c>
      <c r="D47" s="53" t="s">
        <v>715</v>
      </c>
      <c r="E47" s="68">
        <f>58.76*0.8</f>
        <v>47.008000000000003</v>
      </c>
      <c r="F47" s="64" t="s">
        <v>716</v>
      </c>
    </row>
    <row r="48" spans="1:6" s="48" customFormat="1">
      <c r="A48" s="51">
        <v>44</v>
      </c>
      <c r="B48" s="59" t="s">
        <v>732</v>
      </c>
      <c r="C48" s="60" t="s">
        <v>179</v>
      </c>
      <c r="D48" s="53" t="s">
        <v>698</v>
      </c>
      <c r="E48" s="61">
        <v>91</v>
      </c>
      <c r="F48" s="56">
        <v>4.5</v>
      </c>
    </row>
    <row r="49" spans="1:6" s="48" customFormat="1">
      <c r="A49" s="51">
        <v>45</v>
      </c>
      <c r="B49" s="59" t="s">
        <v>733</v>
      </c>
      <c r="C49" s="60" t="s">
        <v>179</v>
      </c>
      <c r="D49" s="53" t="s">
        <v>698</v>
      </c>
      <c r="E49" s="61">
        <v>53</v>
      </c>
      <c r="F49" s="56">
        <v>4</v>
      </c>
    </row>
    <row r="50" spans="1:6" s="48" customFormat="1">
      <c r="A50" s="51">
        <v>46</v>
      </c>
      <c r="B50" s="59" t="s">
        <v>734</v>
      </c>
      <c r="C50" s="60" t="s">
        <v>179</v>
      </c>
      <c r="D50" s="53" t="s">
        <v>698</v>
      </c>
      <c r="E50" s="61">
        <v>164</v>
      </c>
      <c r="F50" s="56">
        <v>6</v>
      </c>
    </row>
    <row r="51" spans="1:6" s="48" customFormat="1">
      <c r="A51" s="51">
        <v>47</v>
      </c>
      <c r="B51" s="59" t="s">
        <v>735</v>
      </c>
      <c r="C51" s="60" t="s">
        <v>179</v>
      </c>
      <c r="D51" s="53" t="s">
        <v>729</v>
      </c>
      <c r="E51" s="157">
        <v>29.45</v>
      </c>
      <c r="F51" s="56"/>
    </row>
    <row r="52" spans="1:6" s="48" customFormat="1">
      <c r="A52" s="51">
        <v>48</v>
      </c>
      <c r="B52" s="59" t="s">
        <v>736</v>
      </c>
      <c r="C52" s="60" t="s">
        <v>179</v>
      </c>
      <c r="D52" s="53" t="s">
        <v>729</v>
      </c>
      <c r="E52" s="157">
        <v>63.8</v>
      </c>
      <c r="F52" s="56"/>
    </row>
    <row r="53" spans="1:6" s="48" customFormat="1">
      <c r="A53" s="51">
        <v>49</v>
      </c>
      <c r="B53" s="69" t="s">
        <v>558</v>
      </c>
      <c r="C53" s="60" t="s">
        <v>168</v>
      </c>
      <c r="D53" s="53" t="s">
        <v>715</v>
      </c>
      <c r="E53" s="61">
        <v>203.4</v>
      </c>
      <c r="F53" s="64" t="s">
        <v>716</v>
      </c>
    </row>
    <row r="54" spans="1:6" s="48" customFormat="1">
      <c r="A54" s="51">
        <v>50</v>
      </c>
      <c r="B54" s="59" t="s">
        <v>737</v>
      </c>
      <c r="C54" s="60" t="s">
        <v>168</v>
      </c>
      <c r="D54" s="53" t="s">
        <v>738</v>
      </c>
      <c r="E54" s="61">
        <v>141.59292035398201</v>
      </c>
      <c r="F54" s="56" t="s">
        <v>739</v>
      </c>
    </row>
    <row r="55" spans="1:6" s="48" customFormat="1">
      <c r="A55" s="51">
        <v>51</v>
      </c>
      <c r="B55" s="59" t="s">
        <v>740</v>
      </c>
      <c r="C55" s="60" t="s">
        <v>168</v>
      </c>
      <c r="D55" s="53" t="s">
        <v>738</v>
      </c>
      <c r="E55" s="61">
        <v>84.955752212389399</v>
      </c>
      <c r="F55" s="56" t="s">
        <v>739</v>
      </c>
    </row>
    <row r="56" spans="1:6" s="48" customFormat="1">
      <c r="A56" s="51">
        <v>52</v>
      </c>
      <c r="B56" s="59" t="s">
        <v>741</v>
      </c>
      <c r="C56" s="60" t="s">
        <v>168</v>
      </c>
      <c r="D56" s="53" t="s">
        <v>738</v>
      </c>
      <c r="E56" s="61">
        <v>63.716814159291999</v>
      </c>
      <c r="F56" s="56" t="s">
        <v>739</v>
      </c>
    </row>
    <row r="57" spans="1:6" s="48" customFormat="1">
      <c r="A57" s="51">
        <v>53</v>
      </c>
      <c r="B57" s="59" t="s">
        <v>742</v>
      </c>
      <c r="C57" s="60" t="s">
        <v>168</v>
      </c>
      <c r="D57" s="53" t="s">
        <v>738</v>
      </c>
      <c r="E57" s="61">
        <v>37.168141592920399</v>
      </c>
      <c r="F57" s="56" t="s">
        <v>739</v>
      </c>
    </row>
    <row r="58" spans="1:6" s="48" customFormat="1">
      <c r="A58" s="51">
        <v>54</v>
      </c>
      <c r="B58" s="59" t="s">
        <v>743</v>
      </c>
      <c r="C58" s="60" t="s">
        <v>168</v>
      </c>
      <c r="D58" s="53" t="s">
        <v>738</v>
      </c>
      <c r="E58" s="61">
        <v>26.5486725663717</v>
      </c>
      <c r="F58" s="56" t="s">
        <v>739</v>
      </c>
    </row>
    <row r="59" spans="1:6" s="48" customFormat="1">
      <c r="A59" s="51">
        <v>55</v>
      </c>
      <c r="B59" s="59" t="s">
        <v>744</v>
      </c>
      <c r="C59" s="60" t="s">
        <v>168</v>
      </c>
      <c r="D59" s="53" t="s">
        <v>738</v>
      </c>
      <c r="E59" s="61">
        <v>21.2389380530973</v>
      </c>
      <c r="F59" s="56" t="s">
        <v>739</v>
      </c>
    </row>
    <row r="60" spans="1:6" s="48" customFormat="1">
      <c r="A60" s="51">
        <v>56</v>
      </c>
      <c r="B60" s="59" t="s">
        <v>745</v>
      </c>
      <c r="C60" s="60" t="s">
        <v>168</v>
      </c>
      <c r="D60" s="53" t="s">
        <v>738</v>
      </c>
      <c r="E60" s="61">
        <v>1432.59</v>
      </c>
      <c r="F60" s="56" t="s">
        <v>746</v>
      </c>
    </row>
    <row r="61" spans="1:6" s="48" customFormat="1">
      <c r="A61" s="51">
        <v>57</v>
      </c>
      <c r="B61" s="59" t="s">
        <v>747</v>
      </c>
      <c r="C61" s="60" t="s">
        <v>168</v>
      </c>
      <c r="D61" s="53" t="s">
        <v>738</v>
      </c>
      <c r="E61" s="61">
        <v>1024.26</v>
      </c>
      <c r="F61" s="56" t="s">
        <v>746</v>
      </c>
    </row>
    <row r="62" spans="1:6" s="48" customFormat="1">
      <c r="A62" s="51">
        <v>58</v>
      </c>
      <c r="B62" s="59" t="s">
        <v>748</v>
      </c>
      <c r="C62" s="60" t="s">
        <v>168</v>
      </c>
      <c r="D62" s="53" t="s">
        <v>738</v>
      </c>
      <c r="E62" s="61">
        <v>519</v>
      </c>
      <c r="F62" s="56" t="s">
        <v>746</v>
      </c>
    </row>
    <row r="63" spans="1:6" s="48" customFormat="1">
      <c r="A63" s="51">
        <v>59</v>
      </c>
      <c r="B63" s="59" t="s">
        <v>749</v>
      </c>
      <c r="C63" s="60" t="s">
        <v>168</v>
      </c>
      <c r="D63" s="53" t="s">
        <v>738</v>
      </c>
      <c r="E63" s="61">
        <v>388</v>
      </c>
      <c r="F63" s="56" t="s">
        <v>746</v>
      </c>
    </row>
    <row r="64" spans="1:6" s="48" customFormat="1">
      <c r="A64" s="51">
        <v>60</v>
      </c>
      <c r="B64" s="59" t="s">
        <v>750</v>
      </c>
      <c r="C64" s="60" t="s">
        <v>168</v>
      </c>
      <c r="D64" s="53" t="s">
        <v>738</v>
      </c>
      <c r="E64" s="61">
        <v>310</v>
      </c>
      <c r="F64" s="56" t="s">
        <v>746</v>
      </c>
    </row>
    <row r="65" spans="1:6" s="48" customFormat="1">
      <c r="A65" s="51">
        <v>61</v>
      </c>
      <c r="B65" s="59" t="s">
        <v>751</v>
      </c>
      <c r="C65" s="60" t="s">
        <v>168</v>
      </c>
      <c r="D65" s="53" t="s">
        <v>738</v>
      </c>
      <c r="E65" s="61">
        <v>1085</v>
      </c>
      <c r="F65" s="56" t="s">
        <v>752</v>
      </c>
    </row>
    <row r="66" spans="1:6" s="48" customFormat="1">
      <c r="A66" s="51">
        <v>62</v>
      </c>
      <c r="B66" s="59" t="s">
        <v>753</v>
      </c>
      <c r="C66" s="60" t="s">
        <v>168</v>
      </c>
      <c r="D66" s="53" t="s">
        <v>738</v>
      </c>
      <c r="E66" s="61">
        <v>758</v>
      </c>
      <c r="F66" s="56" t="s">
        <v>752</v>
      </c>
    </row>
    <row r="67" spans="1:6" s="48" customFormat="1">
      <c r="A67" s="51">
        <v>63</v>
      </c>
      <c r="B67" s="59" t="s">
        <v>754</v>
      </c>
      <c r="C67" s="60" t="s">
        <v>168</v>
      </c>
      <c r="D67" s="53" t="s">
        <v>738</v>
      </c>
      <c r="E67" s="61">
        <v>363</v>
      </c>
      <c r="F67" s="56" t="s">
        <v>752</v>
      </c>
    </row>
    <row r="68" spans="1:6" s="48" customFormat="1">
      <c r="A68" s="51">
        <v>64</v>
      </c>
      <c r="B68" s="59" t="s">
        <v>755</v>
      </c>
      <c r="C68" s="60" t="s">
        <v>168</v>
      </c>
      <c r="D68" s="53" t="s">
        <v>738</v>
      </c>
      <c r="E68" s="61">
        <v>302</v>
      </c>
      <c r="F68" s="56" t="s">
        <v>752</v>
      </c>
    </row>
    <row r="69" spans="1:6" s="48" customFormat="1">
      <c r="A69" s="51">
        <v>65</v>
      </c>
      <c r="B69" s="59" t="s">
        <v>756</v>
      </c>
      <c r="C69" s="60" t="s">
        <v>168</v>
      </c>
      <c r="D69" s="53" t="s">
        <v>738</v>
      </c>
      <c r="E69" s="61">
        <v>1592.9203539823</v>
      </c>
      <c r="F69" s="56" t="s">
        <v>757</v>
      </c>
    </row>
    <row r="70" spans="1:6" s="48" customFormat="1">
      <c r="A70" s="51">
        <v>66</v>
      </c>
      <c r="B70" s="59" t="s">
        <v>758</v>
      </c>
      <c r="C70" s="60" t="s">
        <v>168</v>
      </c>
      <c r="D70" s="53" t="s">
        <v>738</v>
      </c>
      <c r="E70" s="61">
        <v>1504.42477876106</v>
      </c>
      <c r="F70" s="56" t="s">
        <v>757</v>
      </c>
    </row>
    <row r="71" spans="1:6" s="48" customFormat="1">
      <c r="A71" s="51">
        <v>67</v>
      </c>
      <c r="B71" s="59" t="s">
        <v>759</v>
      </c>
      <c r="C71" s="60" t="s">
        <v>212</v>
      </c>
      <c r="D71" s="53" t="s">
        <v>760</v>
      </c>
      <c r="E71" s="70">
        <v>4025</v>
      </c>
      <c r="F71" s="56"/>
    </row>
    <row r="72" spans="1:6" s="48" customFormat="1">
      <c r="A72" s="51">
        <v>68</v>
      </c>
      <c r="B72" s="59" t="s">
        <v>761</v>
      </c>
      <c r="C72" s="60" t="s">
        <v>212</v>
      </c>
      <c r="D72" s="53" t="s">
        <v>760</v>
      </c>
      <c r="E72" s="70">
        <v>2799</v>
      </c>
      <c r="F72" s="56"/>
    </row>
    <row r="73" spans="1:6" s="48" customFormat="1">
      <c r="A73" s="51">
        <v>69</v>
      </c>
      <c r="B73" s="59" t="s">
        <v>762</v>
      </c>
      <c r="C73" s="60" t="s">
        <v>212</v>
      </c>
      <c r="D73" s="53" t="s">
        <v>760</v>
      </c>
      <c r="E73" s="70">
        <v>2133</v>
      </c>
      <c r="F73" s="56"/>
    </row>
    <row r="74" spans="1:6" s="48" customFormat="1">
      <c r="A74" s="51">
        <v>70</v>
      </c>
      <c r="B74" s="59" t="s">
        <v>763</v>
      </c>
      <c r="C74" s="60" t="s">
        <v>212</v>
      </c>
      <c r="D74" s="53" t="s">
        <v>760</v>
      </c>
      <c r="E74" s="70">
        <v>1911</v>
      </c>
      <c r="F74" s="56"/>
    </row>
    <row r="75" spans="1:6" s="48" customFormat="1">
      <c r="A75" s="51">
        <v>71</v>
      </c>
      <c r="B75" s="59" t="s">
        <v>764</v>
      </c>
      <c r="C75" s="60" t="s">
        <v>212</v>
      </c>
      <c r="D75" s="53" t="s">
        <v>760</v>
      </c>
      <c r="E75" s="70">
        <f>1208-152</f>
        <v>1056</v>
      </c>
      <c r="F75" s="56"/>
    </row>
    <row r="76" spans="1:6" s="48" customFormat="1">
      <c r="A76" s="51">
        <v>72</v>
      </c>
      <c r="B76" s="59" t="s">
        <v>765</v>
      </c>
      <c r="C76" s="60" t="s">
        <v>212</v>
      </c>
      <c r="D76" s="53" t="s">
        <v>760</v>
      </c>
      <c r="E76" s="70">
        <v>958</v>
      </c>
      <c r="F76" s="56"/>
    </row>
    <row r="77" spans="1:6" s="48" customFormat="1">
      <c r="A77" s="51">
        <v>73</v>
      </c>
      <c r="B77" s="59" t="s">
        <v>766</v>
      </c>
      <c r="C77" s="60" t="s">
        <v>212</v>
      </c>
      <c r="D77" s="53" t="s">
        <v>760</v>
      </c>
      <c r="E77" s="71">
        <v>398</v>
      </c>
      <c r="F77" s="56"/>
    </row>
    <row r="78" spans="1:6" s="48" customFormat="1">
      <c r="A78" s="51">
        <v>74</v>
      </c>
      <c r="B78" s="59" t="s">
        <v>767</v>
      </c>
      <c r="C78" s="60" t="s">
        <v>212</v>
      </c>
      <c r="D78" s="53" t="s">
        <v>760</v>
      </c>
      <c r="E78" s="71">
        <v>320</v>
      </c>
      <c r="F78" s="56"/>
    </row>
    <row r="79" spans="1:6" s="48" customFormat="1">
      <c r="A79" s="51">
        <v>75</v>
      </c>
      <c r="B79" s="59" t="s">
        <v>768</v>
      </c>
      <c r="C79" s="60" t="s">
        <v>212</v>
      </c>
      <c r="D79" s="53" t="s">
        <v>760</v>
      </c>
      <c r="E79" s="71">
        <v>320</v>
      </c>
      <c r="F79" s="56"/>
    </row>
    <row r="80" spans="1:6" s="48" customFormat="1">
      <c r="A80" s="51">
        <v>76</v>
      </c>
      <c r="B80" s="59" t="s">
        <v>769</v>
      </c>
      <c r="C80" s="60" t="s">
        <v>212</v>
      </c>
      <c r="D80" s="53" t="s">
        <v>760</v>
      </c>
      <c r="E80" s="71">
        <v>1710</v>
      </c>
      <c r="F80" s="56"/>
    </row>
    <row r="81" spans="1:6" s="48" customFormat="1">
      <c r="A81" s="51">
        <v>77</v>
      </c>
      <c r="B81" s="59" t="s">
        <v>770</v>
      </c>
      <c r="C81" s="60" t="s">
        <v>212</v>
      </c>
      <c r="D81" s="53" t="s">
        <v>760</v>
      </c>
      <c r="E81" s="71">
        <v>1420</v>
      </c>
      <c r="F81" s="56"/>
    </row>
    <row r="82" spans="1:6" s="48" customFormat="1">
      <c r="A82" s="51">
        <v>78</v>
      </c>
      <c r="B82" s="59" t="s">
        <v>771</v>
      </c>
      <c r="C82" s="60" t="s">
        <v>212</v>
      </c>
      <c r="D82" s="53" t="s">
        <v>760</v>
      </c>
      <c r="E82" s="71">
        <v>1130</v>
      </c>
      <c r="F82" s="56"/>
    </row>
    <row r="83" spans="1:6" s="48" customFormat="1">
      <c r="A83" s="51">
        <v>79</v>
      </c>
      <c r="B83" s="59" t="s">
        <v>772</v>
      </c>
      <c r="C83" s="60" t="s">
        <v>212</v>
      </c>
      <c r="D83" s="53" t="s">
        <v>760</v>
      </c>
      <c r="E83" s="71">
        <v>700</v>
      </c>
      <c r="F83" s="56"/>
    </row>
    <row r="84" spans="1:6" s="48" customFormat="1">
      <c r="A84" s="51">
        <v>80</v>
      </c>
      <c r="B84" s="59" t="s">
        <v>773</v>
      </c>
      <c r="C84" s="60" t="s">
        <v>212</v>
      </c>
      <c r="D84" s="53" t="s">
        <v>760</v>
      </c>
      <c r="E84" s="71">
        <v>560</v>
      </c>
      <c r="F84" s="56"/>
    </row>
    <row r="85" spans="1:6" s="48" customFormat="1">
      <c r="A85" s="51">
        <v>81</v>
      </c>
      <c r="B85" s="59" t="s">
        <v>774</v>
      </c>
      <c r="C85" s="60" t="s">
        <v>212</v>
      </c>
      <c r="D85" s="53" t="s">
        <v>760</v>
      </c>
      <c r="E85" s="71">
        <v>450</v>
      </c>
      <c r="F85" s="56"/>
    </row>
    <row r="86" spans="1:6" s="48" customFormat="1">
      <c r="A86" s="51">
        <v>82</v>
      </c>
      <c r="B86" s="59" t="s">
        <v>775</v>
      </c>
      <c r="C86" s="60" t="s">
        <v>212</v>
      </c>
      <c r="D86" s="53" t="s">
        <v>760</v>
      </c>
      <c r="E86" s="71">
        <v>320</v>
      </c>
      <c r="F86" s="56"/>
    </row>
    <row r="87" spans="1:6" s="48" customFormat="1">
      <c r="A87" s="51">
        <v>83</v>
      </c>
      <c r="B87" s="59" t="s">
        <v>776</v>
      </c>
      <c r="C87" s="60" t="s">
        <v>212</v>
      </c>
      <c r="D87" s="53" t="s">
        <v>760</v>
      </c>
      <c r="E87" s="71">
        <v>240</v>
      </c>
      <c r="F87" s="56"/>
    </row>
    <row r="88" spans="1:6" s="48" customFormat="1">
      <c r="A88" s="51">
        <v>84</v>
      </c>
      <c r="B88" s="59" t="s">
        <v>777</v>
      </c>
      <c r="C88" s="60" t="s">
        <v>212</v>
      </c>
      <c r="D88" s="53" t="s">
        <v>760</v>
      </c>
      <c r="E88" s="71">
        <v>230</v>
      </c>
      <c r="F88" s="56"/>
    </row>
    <row r="89" spans="1:6" s="48" customFormat="1">
      <c r="A89" s="51">
        <v>85</v>
      </c>
      <c r="B89" s="59" t="s">
        <v>778</v>
      </c>
      <c r="C89" s="72" t="s">
        <v>168</v>
      </c>
      <c r="D89" s="53" t="s">
        <v>779</v>
      </c>
      <c r="E89" s="61">
        <v>1447</v>
      </c>
      <c r="F89" s="56"/>
    </row>
    <row r="90" spans="1:6" s="48" customFormat="1">
      <c r="A90" s="51">
        <v>86</v>
      </c>
      <c r="B90" s="59" t="s">
        <v>780</v>
      </c>
      <c r="C90" s="72" t="s">
        <v>168</v>
      </c>
      <c r="D90" s="53" t="s">
        <v>781</v>
      </c>
      <c r="E90" s="63">
        <v>18</v>
      </c>
      <c r="F90" s="56"/>
    </row>
    <row r="91" spans="1:6" s="48" customFormat="1">
      <c r="A91" s="51">
        <v>87</v>
      </c>
      <c r="B91" s="59" t="s">
        <v>782</v>
      </c>
      <c r="C91" s="72" t="s">
        <v>212</v>
      </c>
      <c r="D91" s="53" t="s">
        <v>738</v>
      </c>
      <c r="E91" s="61">
        <v>23.01</v>
      </c>
      <c r="F91" s="56" t="s">
        <v>783</v>
      </c>
    </row>
    <row r="92" spans="1:6" s="48" customFormat="1">
      <c r="A92" s="51">
        <v>88</v>
      </c>
      <c r="B92" s="59" t="s">
        <v>784</v>
      </c>
      <c r="C92" s="72" t="s">
        <v>212</v>
      </c>
      <c r="D92" s="53" t="s">
        <v>738</v>
      </c>
      <c r="E92" s="61">
        <v>21.24</v>
      </c>
      <c r="F92" s="56" t="s">
        <v>783</v>
      </c>
    </row>
    <row r="93" spans="1:6" s="48" customFormat="1" ht="24">
      <c r="A93" s="51">
        <v>89</v>
      </c>
      <c r="B93" s="59" t="s">
        <v>785</v>
      </c>
      <c r="C93" s="72" t="s">
        <v>126</v>
      </c>
      <c r="D93" s="53" t="s">
        <v>691</v>
      </c>
      <c r="E93" s="73">
        <v>130.52000000000001</v>
      </c>
      <c r="F93" s="56"/>
    </row>
    <row r="94" spans="1:6" s="48" customFormat="1" ht="24">
      <c r="A94" s="51">
        <v>90</v>
      </c>
      <c r="B94" s="59" t="s">
        <v>786</v>
      </c>
      <c r="C94" s="72" t="s">
        <v>126</v>
      </c>
      <c r="D94" s="53" t="s">
        <v>691</v>
      </c>
      <c r="E94" s="73">
        <v>37</v>
      </c>
      <c r="F94" s="56"/>
    </row>
    <row r="95" spans="1:6" s="48" customFormat="1" ht="24">
      <c r="A95" s="51">
        <v>91</v>
      </c>
      <c r="B95" s="59" t="s">
        <v>787</v>
      </c>
      <c r="C95" s="72" t="s">
        <v>126</v>
      </c>
      <c r="D95" s="53" t="s">
        <v>691</v>
      </c>
      <c r="E95" s="73">
        <v>65</v>
      </c>
      <c r="F95" s="56"/>
    </row>
    <row r="96" spans="1:6" s="48" customFormat="1" ht="24">
      <c r="A96" s="51">
        <v>92</v>
      </c>
      <c r="B96" s="59" t="s">
        <v>788</v>
      </c>
      <c r="C96" s="72" t="s">
        <v>126</v>
      </c>
      <c r="D96" s="53" t="s">
        <v>691</v>
      </c>
      <c r="E96" s="73">
        <v>110</v>
      </c>
      <c r="F96" s="56"/>
    </row>
    <row r="97" spans="1:6" s="48" customFormat="1" ht="36">
      <c r="A97" s="51">
        <v>93</v>
      </c>
      <c r="B97" s="52" t="s">
        <v>789</v>
      </c>
      <c r="C97" s="53" t="s">
        <v>114</v>
      </c>
      <c r="D97" s="53"/>
      <c r="E97" s="73"/>
      <c r="F97" s="56"/>
    </row>
    <row r="98" spans="1:6" s="48" customFormat="1" ht="36">
      <c r="A98" s="51">
        <v>94</v>
      </c>
      <c r="B98" s="52" t="s">
        <v>790</v>
      </c>
      <c r="C98" s="53" t="s">
        <v>114</v>
      </c>
      <c r="D98" s="53"/>
      <c r="E98" s="73"/>
      <c r="F98" s="56"/>
    </row>
    <row r="99" spans="1:6" s="48" customFormat="1">
      <c r="A99" s="51">
        <v>95</v>
      </c>
      <c r="B99" s="59" t="s">
        <v>791</v>
      </c>
      <c r="C99" s="74" t="s">
        <v>109</v>
      </c>
      <c r="D99" s="53"/>
      <c r="E99" s="75"/>
      <c r="F99" s="56"/>
    </row>
    <row r="100" spans="1:6" s="48" customFormat="1">
      <c r="A100" s="51">
        <v>96</v>
      </c>
      <c r="B100" s="59" t="s">
        <v>792</v>
      </c>
      <c r="C100" s="74" t="s">
        <v>109</v>
      </c>
      <c r="D100" s="53"/>
      <c r="E100" s="75"/>
      <c r="F100" s="56"/>
    </row>
    <row r="101" spans="1:6" s="48" customFormat="1">
      <c r="A101" s="51">
        <v>97</v>
      </c>
      <c r="B101" s="59" t="s">
        <v>793</v>
      </c>
      <c r="C101" s="74" t="s">
        <v>120</v>
      </c>
      <c r="D101" s="53"/>
      <c r="E101" s="75"/>
      <c r="F101" s="56"/>
    </row>
    <row r="102" spans="1:6" s="48" customFormat="1">
      <c r="A102" s="51">
        <v>98</v>
      </c>
      <c r="B102" s="59" t="s">
        <v>794</v>
      </c>
      <c r="C102" s="74" t="s">
        <v>120</v>
      </c>
      <c r="D102" s="53"/>
      <c r="E102" s="75"/>
      <c r="F102" s="56"/>
    </row>
    <row r="103" spans="1:6" s="48" customFormat="1">
      <c r="A103" s="51">
        <v>99</v>
      </c>
      <c r="B103" s="59" t="s">
        <v>795</v>
      </c>
      <c r="C103" s="74" t="s">
        <v>120</v>
      </c>
      <c r="D103" s="53"/>
      <c r="E103" s="63"/>
      <c r="F103" s="56"/>
    </row>
    <row r="104" spans="1:6" s="48" customFormat="1">
      <c r="A104" s="51">
        <v>100</v>
      </c>
      <c r="B104" s="59" t="s">
        <v>796</v>
      </c>
      <c r="C104" s="74" t="s">
        <v>120</v>
      </c>
      <c r="D104" s="53"/>
      <c r="E104" s="63"/>
      <c r="F104" s="56"/>
    </row>
    <row r="105" spans="1:6" s="48" customFormat="1">
      <c r="A105" s="51">
        <v>101</v>
      </c>
      <c r="B105" s="59" t="s">
        <v>602</v>
      </c>
      <c r="C105" s="74" t="s">
        <v>120</v>
      </c>
      <c r="D105" s="53"/>
      <c r="E105" s="75"/>
      <c r="F105" s="56"/>
    </row>
    <row r="106" spans="1:6" s="48" customFormat="1">
      <c r="A106" s="51">
        <v>102</v>
      </c>
      <c r="B106" s="59" t="s">
        <v>603</v>
      </c>
      <c r="C106" s="74" t="s">
        <v>120</v>
      </c>
      <c r="D106" s="53"/>
      <c r="E106" s="75"/>
      <c r="F106" s="56"/>
    </row>
    <row r="107" spans="1:6" s="48" customFormat="1" ht="24">
      <c r="A107" s="51">
        <v>103</v>
      </c>
      <c r="B107" s="59" t="s">
        <v>797</v>
      </c>
      <c r="C107" s="74" t="s">
        <v>120</v>
      </c>
      <c r="D107" s="53"/>
      <c r="E107" s="75"/>
      <c r="F107" s="56"/>
    </row>
    <row r="108" spans="1:6" s="48" customFormat="1" ht="36">
      <c r="A108" s="51">
        <v>104</v>
      </c>
      <c r="B108" s="76" t="s">
        <v>798</v>
      </c>
      <c r="C108" s="77" t="s">
        <v>120</v>
      </c>
      <c r="D108" s="53"/>
      <c r="E108" s="75"/>
      <c r="F108" s="56"/>
    </row>
    <row r="109" spans="1:6" s="48" customFormat="1" ht="36">
      <c r="A109" s="51">
        <v>105</v>
      </c>
      <c r="B109" s="76" t="s">
        <v>799</v>
      </c>
      <c r="C109" s="77" t="s">
        <v>120</v>
      </c>
      <c r="D109" s="53"/>
      <c r="E109" s="75"/>
      <c r="F109" s="56"/>
    </row>
    <row r="110" spans="1:6" s="48" customFormat="1" ht="36">
      <c r="A110" s="51">
        <v>106</v>
      </c>
      <c r="B110" s="76" t="s">
        <v>800</v>
      </c>
      <c r="C110" s="77" t="s">
        <v>120</v>
      </c>
      <c r="D110" s="53"/>
      <c r="E110" s="75"/>
      <c r="F110" s="56"/>
    </row>
    <row r="111" spans="1:6" s="48" customFormat="1" ht="36">
      <c r="A111" s="51">
        <v>107</v>
      </c>
      <c r="B111" s="76" t="s">
        <v>801</v>
      </c>
      <c r="C111" s="77" t="s">
        <v>120</v>
      </c>
      <c r="D111" s="53"/>
      <c r="E111" s="75"/>
      <c r="F111" s="56"/>
    </row>
    <row r="112" spans="1:6" s="48" customFormat="1" ht="36">
      <c r="A112" s="51">
        <v>108</v>
      </c>
      <c r="B112" s="76" t="s">
        <v>802</v>
      </c>
      <c r="C112" s="77" t="s">
        <v>120</v>
      </c>
      <c r="D112" s="53"/>
      <c r="E112" s="75"/>
      <c r="F112" s="56"/>
    </row>
    <row r="113" spans="1:6" s="48" customFormat="1">
      <c r="A113" s="51">
        <v>109</v>
      </c>
      <c r="B113" s="76" t="s">
        <v>803</v>
      </c>
      <c r="C113" s="77" t="s">
        <v>168</v>
      </c>
      <c r="D113" s="53"/>
      <c r="E113" s="73"/>
      <c r="F113" s="56"/>
    </row>
    <row r="114" spans="1:6" s="48" customFormat="1">
      <c r="A114" s="51">
        <v>110</v>
      </c>
      <c r="B114" s="76" t="s">
        <v>804</v>
      </c>
      <c r="C114" s="77" t="s">
        <v>168</v>
      </c>
      <c r="D114" s="53"/>
      <c r="E114" s="73"/>
      <c r="F114" s="56"/>
    </row>
    <row r="115" spans="1:6" s="48" customFormat="1">
      <c r="A115" s="51">
        <v>111</v>
      </c>
      <c r="B115" s="76" t="s">
        <v>805</v>
      </c>
      <c r="C115" s="77" t="s">
        <v>168</v>
      </c>
      <c r="D115" s="53"/>
      <c r="E115" s="73"/>
      <c r="F115" s="56"/>
    </row>
    <row r="116" spans="1:6" s="48" customFormat="1">
      <c r="A116" s="51">
        <v>112</v>
      </c>
      <c r="B116" s="76" t="s">
        <v>806</v>
      </c>
      <c r="C116" s="77" t="s">
        <v>168</v>
      </c>
      <c r="D116" s="53"/>
      <c r="E116" s="73"/>
      <c r="F116" s="56"/>
    </row>
    <row r="117" spans="1:6" s="48" customFormat="1">
      <c r="A117" s="51">
        <v>113</v>
      </c>
      <c r="B117" s="76" t="s">
        <v>807</v>
      </c>
      <c r="C117" s="77" t="s">
        <v>168</v>
      </c>
      <c r="D117" s="53"/>
      <c r="E117" s="73"/>
      <c r="F117" s="56"/>
    </row>
    <row r="118" spans="1:6" s="48" customFormat="1">
      <c r="A118" s="51">
        <v>114</v>
      </c>
      <c r="B118" s="76" t="s">
        <v>808</v>
      </c>
      <c r="C118" s="77" t="s">
        <v>168</v>
      </c>
      <c r="D118" s="53"/>
      <c r="E118" s="73"/>
      <c r="F118" s="56"/>
    </row>
    <row r="119" spans="1:6" s="48" customFormat="1">
      <c r="A119" s="51">
        <v>115</v>
      </c>
      <c r="B119" s="76" t="s">
        <v>809</v>
      </c>
      <c r="C119" s="77" t="s">
        <v>168</v>
      </c>
      <c r="D119" s="53"/>
      <c r="E119" s="73"/>
      <c r="F119" s="56"/>
    </row>
    <row r="120" spans="1:6" s="48" customFormat="1">
      <c r="A120" s="51">
        <v>116</v>
      </c>
      <c r="B120" s="76" t="s">
        <v>810</v>
      </c>
      <c r="C120" s="77" t="s">
        <v>168</v>
      </c>
      <c r="D120" s="53"/>
      <c r="E120" s="73"/>
      <c r="F120" s="56"/>
    </row>
    <row r="121" spans="1:6" s="48" customFormat="1">
      <c r="A121" s="51">
        <v>117</v>
      </c>
      <c r="B121" s="76" t="s">
        <v>811</v>
      </c>
      <c r="C121" s="77" t="s">
        <v>168</v>
      </c>
      <c r="D121" s="53"/>
      <c r="E121" s="73"/>
      <c r="F121" s="56"/>
    </row>
    <row r="122" spans="1:6" s="48" customFormat="1">
      <c r="A122" s="51">
        <v>118</v>
      </c>
      <c r="B122" s="76" t="s">
        <v>812</v>
      </c>
      <c r="C122" s="77" t="s">
        <v>168</v>
      </c>
      <c r="D122" s="53"/>
      <c r="E122" s="73"/>
      <c r="F122" s="56"/>
    </row>
    <row r="123" spans="1:6" s="48" customFormat="1">
      <c r="A123" s="51">
        <v>119</v>
      </c>
      <c r="B123" s="76" t="s">
        <v>813</v>
      </c>
      <c r="C123" s="77" t="s">
        <v>168</v>
      </c>
      <c r="D123" s="53"/>
      <c r="E123" s="73"/>
      <c r="F123" s="56"/>
    </row>
    <row r="124" spans="1:6" s="48" customFormat="1">
      <c r="A124" s="51">
        <v>120</v>
      </c>
      <c r="B124" s="76" t="s">
        <v>814</v>
      </c>
      <c r="C124" s="77" t="s">
        <v>168</v>
      </c>
      <c r="D124" s="53"/>
      <c r="E124" s="73"/>
      <c r="F124" s="56"/>
    </row>
    <row r="125" spans="1:6" s="48" customFormat="1">
      <c r="A125" s="51">
        <v>121</v>
      </c>
      <c r="B125" s="76" t="s">
        <v>815</v>
      </c>
      <c r="C125" s="77" t="s">
        <v>168</v>
      </c>
      <c r="D125" s="53"/>
      <c r="E125" s="73"/>
      <c r="F125" s="56"/>
    </row>
    <row r="126" spans="1:6" s="48" customFormat="1">
      <c r="A126" s="51">
        <v>122</v>
      </c>
      <c r="B126" s="76" t="s">
        <v>816</v>
      </c>
      <c r="C126" s="77" t="s">
        <v>168</v>
      </c>
      <c r="D126" s="53"/>
      <c r="E126" s="73"/>
      <c r="F126" s="56"/>
    </row>
    <row r="127" spans="1:6" s="48" customFormat="1">
      <c r="A127" s="51">
        <v>123</v>
      </c>
      <c r="B127" s="76" t="s">
        <v>817</v>
      </c>
      <c r="C127" s="77" t="s">
        <v>168</v>
      </c>
      <c r="D127" s="53"/>
      <c r="E127" s="73"/>
      <c r="F127" s="56"/>
    </row>
    <row r="128" spans="1:6" s="48" customFormat="1">
      <c r="A128" s="51">
        <v>124</v>
      </c>
      <c r="B128" s="76" t="s">
        <v>818</v>
      </c>
      <c r="C128" s="77" t="s">
        <v>168</v>
      </c>
      <c r="D128" s="53"/>
      <c r="E128" s="73"/>
      <c r="F128" s="56"/>
    </row>
    <row r="129" spans="1:6" s="48" customFormat="1">
      <c r="A129" s="51">
        <v>125</v>
      </c>
      <c r="B129" s="76" t="s">
        <v>819</v>
      </c>
      <c r="C129" s="77" t="s">
        <v>168</v>
      </c>
      <c r="D129" s="53"/>
      <c r="E129" s="73"/>
      <c r="F129" s="56"/>
    </row>
    <row r="130" spans="1:6" s="48" customFormat="1">
      <c r="A130" s="51">
        <v>126</v>
      </c>
      <c r="B130" s="76" t="s">
        <v>820</v>
      </c>
      <c r="C130" s="77" t="s">
        <v>168</v>
      </c>
      <c r="D130" s="53"/>
      <c r="E130" s="73"/>
      <c r="F130" s="56"/>
    </row>
    <row r="131" spans="1:6" s="48" customFormat="1">
      <c r="A131" s="51">
        <v>127</v>
      </c>
      <c r="B131" s="76" t="s">
        <v>821</v>
      </c>
      <c r="C131" s="77" t="s">
        <v>168</v>
      </c>
      <c r="D131" s="53"/>
      <c r="E131" s="73"/>
      <c r="F131" s="56"/>
    </row>
    <row r="132" spans="1:6" s="48" customFormat="1">
      <c r="A132" s="51">
        <v>128</v>
      </c>
      <c r="B132" s="76" t="s">
        <v>822</v>
      </c>
      <c r="C132" s="77" t="s">
        <v>168</v>
      </c>
      <c r="D132" s="53"/>
      <c r="E132" s="73"/>
      <c r="F132" s="56"/>
    </row>
    <row r="133" spans="1:6" s="48" customFormat="1">
      <c r="A133" s="51">
        <v>129</v>
      </c>
      <c r="B133" s="76" t="s">
        <v>823</v>
      </c>
      <c r="C133" s="77" t="s">
        <v>168</v>
      </c>
      <c r="D133" s="53"/>
      <c r="E133" s="73"/>
      <c r="F133" s="56"/>
    </row>
    <row r="134" spans="1:6" s="48" customFormat="1">
      <c r="A134" s="51">
        <v>130</v>
      </c>
      <c r="B134" s="76" t="s">
        <v>824</v>
      </c>
      <c r="C134" s="77" t="s">
        <v>168</v>
      </c>
      <c r="D134" s="53"/>
      <c r="E134" s="73"/>
      <c r="F134" s="56"/>
    </row>
    <row r="135" spans="1:6" s="48" customFormat="1">
      <c r="A135" s="51">
        <v>131</v>
      </c>
      <c r="B135" s="76" t="s">
        <v>825</v>
      </c>
      <c r="C135" s="77" t="s">
        <v>168</v>
      </c>
      <c r="D135" s="53"/>
      <c r="E135" s="73"/>
      <c r="F135" s="56"/>
    </row>
    <row r="136" spans="1:6" s="48" customFormat="1">
      <c r="A136" s="51">
        <v>132</v>
      </c>
      <c r="B136" s="76" t="s">
        <v>826</v>
      </c>
      <c r="C136" s="77" t="s">
        <v>168</v>
      </c>
      <c r="D136" s="53"/>
      <c r="E136" s="73"/>
      <c r="F136" s="56"/>
    </row>
    <row r="137" spans="1:6" s="48" customFormat="1">
      <c r="A137" s="51">
        <v>133</v>
      </c>
      <c r="B137" s="76" t="s">
        <v>827</v>
      </c>
      <c r="C137" s="77" t="s">
        <v>168</v>
      </c>
      <c r="D137" s="53"/>
      <c r="E137" s="73"/>
      <c r="F137" s="56"/>
    </row>
    <row r="138" spans="1:6" s="48" customFormat="1">
      <c r="A138" s="51">
        <v>134</v>
      </c>
      <c r="B138" s="76" t="s">
        <v>828</v>
      </c>
      <c r="C138" s="77" t="s">
        <v>168</v>
      </c>
      <c r="D138" s="53"/>
      <c r="E138" s="73"/>
      <c r="F138" s="56"/>
    </row>
    <row r="139" spans="1:6" s="48" customFormat="1">
      <c r="A139" s="51">
        <v>135</v>
      </c>
      <c r="B139" s="76" t="s">
        <v>829</v>
      </c>
      <c r="C139" s="77" t="s">
        <v>168</v>
      </c>
      <c r="D139" s="53"/>
      <c r="E139" s="73"/>
      <c r="F139" s="56"/>
    </row>
    <row r="140" spans="1:6" s="48" customFormat="1">
      <c r="A140" s="51">
        <v>136</v>
      </c>
      <c r="B140" s="76" t="s">
        <v>830</v>
      </c>
      <c r="C140" s="77" t="s">
        <v>168</v>
      </c>
      <c r="D140" s="53"/>
      <c r="E140" s="73"/>
      <c r="F140" s="56"/>
    </row>
    <row r="141" spans="1:6" s="48" customFormat="1">
      <c r="A141" s="51">
        <v>137</v>
      </c>
      <c r="B141" s="76" t="s">
        <v>831</v>
      </c>
      <c r="C141" s="77" t="s">
        <v>168</v>
      </c>
      <c r="D141" s="53"/>
      <c r="E141" s="73"/>
      <c r="F141" s="56"/>
    </row>
    <row r="142" spans="1:6" s="48" customFormat="1">
      <c r="A142" s="51">
        <v>138</v>
      </c>
      <c r="B142" s="76" t="s">
        <v>832</v>
      </c>
      <c r="C142" s="77" t="s">
        <v>168</v>
      </c>
      <c r="D142" s="53"/>
      <c r="E142" s="73"/>
      <c r="F142" s="56"/>
    </row>
    <row r="143" spans="1:6" s="48" customFormat="1">
      <c r="A143" s="51">
        <v>139</v>
      </c>
      <c r="B143" s="76" t="s">
        <v>833</v>
      </c>
      <c r="C143" s="77" t="s">
        <v>168</v>
      </c>
      <c r="D143" s="53"/>
      <c r="E143" s="73"/>
      <c r="F143" s="56"/>
    </row>
    <row r="144" spans="1:6" s="48" customFormat="1">
      <c r="A144" s="51">
        <v>140</v>
      </c>
      <c r="B144" s="76" t="s">
        <v>834</v>
      </c>
      <c r="C144" s="77" t="s">
        <v>168</v>
      </c>
      <c r="D144" s="53"/>
      <c r="E144" s="73"/>
      <c r="F144" s="56"/>
    </row>
    <row r="145" spans="1:6" s="48" customFormat="1">
      <c r="A145" s="51">
        <v>141</v>
      </c>
      <c r="B145" s="76" t="s">
        <v>835</v>
      </c>
      <c r="C145" s="77" t="s">
        <v>168</v>
      </c>
      <c r="D145" s="53"/>
      <c r="E145" s="73"/>
      <c r="F145" s="56"/>
    </row>
    <row r="146" spans="1:6" s="48" customFormat="1">
      <c r="A146" s="51">
        <v>142</v>
      </c>
      <c r="B146" s="76" t="s">
        <v>836</v>
      </c>
      <c r="C146" s="77" t="s">
        <v>168</v>
      </c>
      <c r="D146" s="53"/>
      <c r="E146" s="73"/>
      <c r="F146" s="56"/>
    </row>
    <row r="147" spans="1:6" s="48" customFormat="1" ht="24">
      <c r="A147" s="51">
        <v>143</v>
      </c>
      <c r="B147" s="76" t="s">
        <v>837</v>
      </c>
      <c r="C147" s="77" t="s">
        <v>168</v>
      </c>
      <c r="D147" s="53"/>
      <c r="E147" s="73"/>
      <c r="F147" s="56"/>
    </row>
    <row r="148" spans="1:6" s="48" customFormat="1" ht="24">
      <c r="A148" s="51">
        <v>144</v>
      </c>
      <c r="B148" s="76" t="s">
        <v>838</v>
      </c>
      <c r="C148" s="77" t="s">
        <v>168</v>
      </c>
      <c r="D148" s="53"/>
      <c r="E148" s="73"/>
      <c r="F148" s="56"/>
    </row>
    <row r="149" spans="1:6" s="48" customFormat="1" ht="24">
      <c r="A149" s="51">
        <v>145</v>
      </c>
      <c r="B149" s="76" t="s">
        <v>839</v>
      </c>
      <c r="C149" s="77" t="s">
        <v>168</v>
      </c>
      <c r="D149" s="53"/>
      <c r="E149" s="73"/>
      <c r="F149" s="56"/>
    </row>
    <row r="150" spans="1:6" s="48" customFormat="1" ht="24">
      <c r="A150" s="51">
        <v>146</v>
      </c>
      <c r="B150" s="76" t="s">
        <v>840</v>
      </c>
      <c r="C150" s="78" t="s">
        <v>168</v>
      </c>
      <c r="D150" s="53"/>
      <c r="E150" s="73"/>
      <c r="F150" s="56"/>
    </row>
    <row r="151" spans="1:6" s="48" customFormat="1" ht="24">
      <c r="A151" s="51">
        <v>147</v>
      </c>
      <c r="B151" s="76" t="s">
        <v>841</v>
      </c>
      <c r="C151" s="78" t="s">
        <v>168</v>
      </c>
      <c r="D151" s="53"/>
      <c r="E151" s="73"/>
      <c r="F151" s="56"/>
    </row>
    <row r="152" spans="1:6" s="48" customFormat="1" ht="24">
      <c r="A152" s="51">
        <v>148</v>
      </c>
      <c r="B152" s="76" t="s">
        <v>842</v>
      </c>
      <c r="C152" s="78" t="s">
        <v>168</v>
      </c>
      <c r="D152" s="53"/>
      <c r="E152" s="73"/>
      <c r="F152" s="56"/>
    </row>
    <row r="153" spans="1:6" s="48" customFormat="1" ht="24">
      <c r="A153" s="51">
        <v>149</v>
      </c>
      <c r="B153" s="76" t="s">
        <v>843</v>
      </c>
      <c r="C153" s="78" t="s">
        <v>168</v>
      </c>
      <c r="D153" s="53"/>
      <c r="E153" s="73"/>
      <c r="F153" s="56"/>
    </row>
    <row r="154" spans="1:6" s="48" customFormat="1" ht="24">
      <c r="A154" s="51">
        <v>150</v>
      </c>
      <c r="B154" s="76" t="s">
        <v>844</v>
      </c>
      <c r="C154" s="78" t="s">
        <v>168</v>
      </c>
      <c r="D154" s="53"/>
      <c r="E154" s="73"/>
      <c r="F154" s="56"/>
    </row>
    <row r="155" spans="1:6" s="48" customFormat="1" ht="24">
      <c r="A155" s="51">
        <v>151</v>
      </c>
      <c r="B155" s="76" t="s">
        <v>845</v>
      </c>
      <c r="C155" s="78" t="s">
        <v>168</v>
      </c>
      <c r="D155" s="53"/>
      <c r="E155" s="73"/>
      <c r="F155" s="56"/>
    </row>
    <row r="156" spans="1:6" s="48" customFormat="1" ht="24">
      <c r="A156" s="51">
        <v>152</v>
      </c>
      <c r="B156" s="76" t="s">
        <v>846</v>
      </c>
      <c r="C156" s="78" t="s">
        <v>168</v>
      </c>
      <c r="D156" s="53"/>
      <c r="E156" s="73"/>
      <c r="F156" s="56"/>
    </row>
    <row r="157" spans="1:6" s="48" customFormat="1" ht="24">
      <c r="A157" s="51">
        <v>153</v>
      </c>
      <c r="B157" s="76" t="s">
        <v>847</v>
      </c>
      <c r="C157" s="78" t="s">
        <v>168</v>
      </c>
      <c r="D157" s="53"/>
      <c r="E157" s="73"/>
      <c r="F157" s="56"/>
    </row>
    <row r="158" spans="1:6" s="48" customFormat="1" ht="24">
      <c r="A158" s="51">
        <v>154</v>
      </c>
      <c r="B158" s="76" t="s">
        <v>848</v>
      </c>
      <c r="C158" s="78" t="s">
        <v>168</v>
      </c>
      <c r="D158" s="53"/>
      <c r="E158" s="73"/>
      <c r="F158" s="56"/>
    </row>
    <row r="159" spans="1:6" s="48" customFormat="1" ht="24">
      <c r="A159" s="51">
        <v>155</v>
      </c>
      <c r="B159" s="76" t="s">
        <v>849</v>
      </c>
      <c r="C159" s="78" t="s">
        <v>168</v>
      </c>
      <c r="D159" s="53"/>
      <c r="E159" s="73"/>
      <c r="F159" s="56"/>
    </row>
    <row r="160" spans="1:6" s="48" customFormat="1" ht="24">
      <c r="A160" s="51">
        <v>156</v>
      </c>
      <c r="B160" s="76" t="s">
        <v>850</v>
      </c>
      <c r="C160" s="78" t="s">
        <v>168</v>
      </c>
      <c r="D160" s="53"/>
      <c r="E160" s="73"/>
      <c r="F160" s="56"/>
    </row>
    <row r="161" spans="1:6" s="48" customFormat="1" ht="24">
      <c r="A161" s="51">
        <v>157</v>
      </c>
      <c r="B161" s="76" t="s">
        <v>851</v>
      </c>
      <c r="C161" s="78" t="s">
        <v>168</v>
      </c>
      <c r="D161" s="53"/>
      <c r="E161" s="73"/>
      <c r="F161" s="56"/>
    </row>
    <row r="162" spans="1:6" s="48" customFormat="1" ht="24">
      <c r="A162" s="51">
        <v>158</v>
      </c>
      <c r="B162" s="76" t="s">
        <v>852</v>
      </c>
      <c r="C162" s="78" t="s">
        <v>168</v>
      </c>
      <c r="D162" s="53"/>
      <c r="E162" s="73"/>
      <c r="F162" s="56"/>
    </row>
    <row r="163" spans="1:6" s="48" customFormat="1" ht="24">
      <c r="A163" s="51">
        <v>159</v>
      </c>
      <c r="B163" s="76" t="s">
        <v>853</v>
      </c>
      <c r="C163" s="78" t="s">
        <v>168</v>
      </c>
      <c r="D163" s="53"/>
      <c r="E163" s="73"/>
      <c r="F163" s="56"/>
    </row>
    <row r="164" spans="1:6" s="48" customFormat="1" ht="24">
      <c r="A164" s="51">
        <v>160</v>
      </c>
      <c r="B164" s="76" t="s">
        <v>854</v>
      </c>
      <c r="C164" s="78" t="s">
        <v>168</v>
      </c>
      <c r="D164" s="53"/>
      <c r="E164" s="73"/>
      <c r="F164" s="56"/>
    </row>
    <row r="165" spans="1:6" s="48" customFormat="1" ht="24">
      <c r="A165" s="51">
        <v>161</v>
      </c>
      <c r="B165" s="76" t="s">
        <v>855</v>
      </c>
      <c r="C165" s="78" t="s">
        <v>168</v>
      </c>
      <c r="D165" s="53"/>
      <c r="E165" s="73"/>
      <c r="F165" s="56"/>
    </row>
    <row r="166" spans="1:6" s="48" customFormat="1" ht="24">
      <c r="A166" s="51">
        <v>162</v>
      </c>
      <c r="B166" s="76" t="s">
        <v>856</v>
      </c>
      <c r="C166" s="78" t="s">
        <v>168</v>
      </c>
      <c r="D166" s="53"/>
      <c r="E166" s="73"/>
      <c r="F166" s="56"/>
    </row>
    <row r="167" spans="1:6" s="48" customFormat="1" ht="36">
      <c r="A167" s="51">
        <v>163</v>
      </c>
      <c r="B167" s="76" t="s">
        <v>857</v>
      </c>
      <c r="C167" s="78" t="s">
        <v>168</v>
      </c>
      <c r="D167" s="53"/>
      <c r="E167" s="73"/>
      <c r="F167" s="56"/>
    </row>
    <row r="168" spans="1:6" s="48" customFormat="1" ht="24">
      <c r="A168" s="51">
        <v>164</v>
      </c>
      <c r="B168" s="76" t="s">
        <v>858</v>
      </c>
      <c r="C168" s="78" t="s">
        <v>168</v>
      </c>
      <c r="D168" s="53"/>
      <c r="E168" s="73"/>
      <c r="F168" s="56"/>
    </row>
    <row r="169" spans="1:6" s="48" customFormat="1" ht="24">
      <c r="A169" s="51">
        <v>165</v>
      </c>
      <c r="B169" s="76" t="s">
        <v>859</v>
      </c>
      <c r="C169" s="78" t="s">
        <v>168</v>
      </c>
      <c r="D169" s="53"/>
      <c r="E169" s="73"/>
      <c r="F169" s="56"/>
    </row>
    <row r="170" spans="1:6" s="48" customFormat="1" ht="24">
      <c r="A170" s="51">
        <v>166</v>
      </c>
      <c r="B170" s="76" t="s">
        <v>860</v>
      </c>
      <c r="C170" s="78" t="s">
        <v>168</v>
      </c>
      <c r="D170" s="53"/>
      <c r="E170" s="73"/>
      <c r="F170" s="56"/>
    </row>
    <row r="171" spans="1:6" s="48" customFormat="1" ht="24">
      <c r="A171" s="51">
        <v>167</v>
      </c>
      <c r="B171" s="76" t="s">
        <v>861</v>
      </c>
      <c r="C171" s="78" t="s">
        <v>168</v>
      </c>
      <c r="D171" s="53"/>
      <c r="E171" s="73"/>
      <c r="F171" s="56"/>
    </row>
    <row r="172" spans="1:6" s="48" customFormat="1" ht="24">
      <c r="A172" s="51">
        <v>168</v>
      </c>
      <c r="B172" s="76" t="s">
        <v>862</v>
      </c>
      <c r="C172" s="78" t="s">
        <v>168</v>
      </c>
      <c r="D172" s="53"/>
      <c r="E172" s="73"/>
      <c r="F172" s="56"/>
    </row>
    <row r="173" spans="1:6" s="48" customFormat="1" ht="24">
      <c r="A173" s="51">
        <v>169</v>
      </c>
      <c r="B173" s="76" t="s">
        <v>863</v>
      </c>
      <c r="C173" s="78" t="s">
        <v>168</v>
      </c>
      <c r="D173" s="53"/>
      <c r="E173" s="73"/>
      <c r="F173" s="56"/>
    </row>
    <row r="174" spans="1:6" s="48" customFormat="1" ht="24">
      <c r="A174" s="51">
        <v>170</v>
      </c>
      <c r="B174" s="76" t="s">
        <v>864</v>
      </c>
      <c r="C174" s="78" t="s">
        <v>168</v>
      </c>
      <c r="D174" s="53"/>
      <c r="E174" s="73"/>
      <c r="F174" s="56"/>
    </row>
    <row r="175" spans="1:6" s="48" customFormat="1" ht="24">
      <c r="A175" s="51">
        <v>171</v>
      </c>
      <c r="B175" s="76" t="s">
        <v>865</v>
      </c>
      <c r="C175" s="78" t="s">
        <v>168</v>
      </c>
      <c r="D175" s="53"/>
      <c r="E175" s="73"/>
      <c r="F175" s="56"/>
    </row>
    <row r="176" spans="1:6" s="48" customFormat="1" ht="24">
      <c r="A176" s="51">
        <v>172</v>
      </c>
      <c r="B176" s="76" t="s">
        <v>866</v>
      </c>
      <c r="C176" s="78" t="s">
        <v>168</v>
      </c>
      <c r="D176" s="53"/>
      <c r="E176" s="73"/>
      <c r="F176" s="56"/>
    </row>
    <row r="177" spans="1:6" s="48" customFormat="1" ht="24">
      <c r="A177" s="51">
        <v>173</v>
      </c>
      <c r="B177" s="76" t="s">
        <v>867</v>
      </c>
      <c r="C177" s="78" t="s">
        <v>168</v>
      </c>
      <c r="D177" s="53"/>
      <c r="E177" s="73"/>
      <c r="F177" s="56"/>
    </row>
    <row r="178" spans="1:6" s="48" customFormat="1" ht="24">
      <c r="A178" s="51">
        <v>174</v>
      </c>
      <c r="B178" s="76" t="s">
        <v>868</v>
      </c>
      <c r="C178" s="78" t="s">
        <v>168</v>
      </c>
      <c r="D178" s="53"/>
      <c r="E178" s="73"/>
      <c r="F178" s="56"/>
    </row>
    <row r="179" spans="1:6" s="48" customFormat="1" ht="24">
      <c r="A179" s="51">
        <v>175</v>
      </c>
      <c r="B179" s="76" t="s">
        <v>869</v>
      </c>
      <c r="C179" s="78" t="s">
        <v>168</v>
      </c>
      <c r="D179" s="53"/>
      <c r="E179" s="73"/>
      <c r="F179" s="56"/>
    </row>
    <row r="180" spans="1:6" s="48" customFormat="1" ht="24">
      <c r="A180" s="51">
        <v>176</v>
      </c>
      <c r="B180" s="76" t="s">
        <v>870</v>
      </c>
      <c r="C180" s="78" t="s">
        <v>168</v>
      </c>
      <c r="D180" s="53"/>
      <c r="E180" s="73"/>
      <c r="F180" s="56"/>
    </row>
    <row r="181" spans="1:6" s="48" customFormat="1" ht="24">
      <c r="A181" s="51">
        <v>177</v>
      </c>
      <c r="B181" s="76" t="s">
        <v>871</v>
      </c>
      <c r="C181" s="78" t="s">
        <v>168</v>
      </c>
      <c r="D181" s="53"/>
      <c r="E181" s="73"/>
      <c r="F181" s="56"/>
    </row>
    <row r="182" spans="1:6" s="48" customFormat="1" ht="24">
      <c r="A182" s="51">
        <v>178</v>
      </c>
      <c r="B182" s="76" t="s">
        <v>872</v>
      </c>
      <c r="C182" s="78" t="s">
        <v>168</v>
      </c>
      <c r="D182" s="53"/>
      <c r="E182" s="73"/>
      <c r="F182" s="56"/>
    </row>
    <row r="183" spans="1:6" s="48" customFormat="1" ht="24">
      <c r="A183" s="51">
        <v>179</v>
      </c>
      <c r="B183" s="76" t="s">
        <v>873</v>
      </c>
      <c r="C183" s="78" t="s">
        <v>168</v>
      </c>
      <c r="D183" s="53"/>
      <c r="E183" s="73"/>
      <c r="F183" s="56"/>
    </row>
    <row r="184" spans="1:6" s="48" customFormat="1" ht="24">
      <c r="A184" s="51">
        <v>180</v>
      </c>
      <c r="B184" s="76" t="s">
        <v>874</v>
      </c>
      <c r="C184" s="78" t="s">
        <v>168</v>
      </c>
      <c r="D184" s="53"/>
      <c r="E184" s="73"/>
      <c r="F184" s="56"/>
    </row>
    <row r="185" spans="1:6" s="48" customFormat="1" ht="24">
      <c r="A185" s="51">
        <v>181</v>
      </c>
      <c r="B185" s="76" t="s">
        <v>875</v>
      </c>
      <c r="C185" s="78" t="s">
        <v>168</v>
      </c>
      <c r="D185" s="53"/>
      <c r="E185" s="157"/>
      <c r="F185" s="56"/>
    </row>
    <row r="186" spans="1:6" s="48" customFormat="1" ht="24">
      <c r="A186" s="51">
        <v>182</v>
      </c>
      <c r="B186" s="59" t="s">
        <v>876</v>
      </c>
      <c r="C186" s="79" t="s">
        <v>120</v>
      </c>
      <c r="D186" s="53"/>
      <c r="E186" s="73"/>
      <c r="F186" s="56"/>
    </row>
    <row r="187" spans="1:6" s="48" customFormat="1" ht="21.6">
      <c r="A187" s="51">
        <v>183</v>
      </c>
      <c r="B187" s="69" t="s">
        <v>877</v>
      </c>
      <c r="C187" s="80" t="s">
        <v>256</v>
      </c>
      <c r="D187" s="53"/>
      <c r="E187" s="73"/>
      <c r="F187" s="56"/>
    </row>
    <row r="188" spans="1:6" s="48" customFormat="1" ht="21.6">
      <c r="A188" s="51">
        <v>184</v>
      </c>
      <c r="B188" s="69" t="s">
        <v>878</v>
      </c>
      <c r="C188" s="80" t="s">
        <v>256</v>
      </c>
      <c r="D188" s="53"/>
      <c r="E188" s="73"/>
      <c r="F188" s="56"/>
    </row>
    <row r="189" spans="1:6" s="48" customFormat="1" ht="21.6">
      <c r="A189" s="51">
        <v>185</v>
      </c>
      <c r="B189" s="69" t="s">
        <v>879</v>
      </c>
      <c r="C189" s="80" t="s">
        <v>256</v>
      </c>
      <c r="D189" s="53"/>
      <c r="E189" s="73"/>
      <c r="F189" s="56"/>
    </row>
    <row r="190" spans="1:6" s="48" customFormat="1" ht="21.6">
      <c r="A190" s="51">
        <v>186</v>
      </c>
      <c r="B190" s="69" t="s">
        <v>880</v>
      </c>
      <c r="C190" s="80" t="s">
        <v>256</v>
      </c>
      <c r="D190" s="53"/>
      <c r="E190" s="73"/>
      <c r="F190" s="56"/>
    </row>
    <row r="191" spans="1:6" s="48" customFormat="1" ht="21.6">
      <c r="A191" s="51">
        <v>187</v>
      </c>
      <c r="B191" s="69" t="s">
        <v>881</v>
      </c>
      <c r="C191" s="80" t="s">
        <v>256</v>
      </c>
      <c r="D191" s="53"/>
      <c r="E191" s="73"/>
      <c r="F191" s="56"/>
    </row>
    <row r="192" spans="1:6" s="48" customFormat="1" ht="21.6">
      <c r="A192" s="51">
        <v>188</v>
      </c>
      <c r="B192" s="69" t="s">
        <v>882</v>
      </c>
      <c r="C192" s="80" t="s">
        <v>256</v>
      </c>
      <c r="D192" s="53"/>
      <c r="E192" s="73"/>
      <c r="F192" s="56"/>
    </row>
    <row r="193" spans="1:6" s="48" customFormat="1">
      <c r="A193" s="51">
        <v>189</v>
      </c>
      <c r="B193" s="59" t="s">
        <v>883</v>
      </c>
      <c r="C193" s="79" t="s">
        <v>884</v>
      </c>
      <c r="D193" s="53"/>
      <c r="E193" s="73"/>
      <c r="F193" s="56"/>
    </row>
    <row r="194" spans="1:6" s="48" customFormat="1">
      <c r="A194" s="51">
        <v>190</v>
      </c>
      <c r="B194" s="59" t="s">
        <v>885</v>
      </c>
      <c r="C194" s="79" t="s">
        <v>884</v>
      </c>
      <c r="D194" s="53"/>
      <c r="E194" s="73"/>
      <c r="F194" s="56"/>
    </row>
    <row r="195" spans="1:6" s="48" customFormat="1" ht="24">
      <c r="A195" s="51">
        <v>191</v>
      </c>
      <c r="B195" s="81" t="s">
        <v>886</v>
      </c>
      <c r="C195" s="82" t="s">
        <v>126</v>
      </c>
      <c r="D195" s="53"/>
      <c r="E195" s="73"/>
      <c r="F195" s="56"/>
    </row>
    <row r="196" spans="1:6" s="48" customFormat="1" ht="24">
      <c r="A196" s="51">
        <v>192</v>
      </c>
      <c r="B196" s="81" t="s">
        <v>887</v>
      </c>
      <c r="C196" s="82" t="s">
        <v>126</v>
      </c>
      <c r="D196" s="53"/>
      <c r="E196" s="73"/>
      <c r="F196" s="56"/>
    </row>
    <row r="197" spans="1:6" s="48" customFormat="1" ht="24">
      <c r="A197" s="51">
        <v>193</v>
      </c>
      <c r="B197" s="81" t="s">
        <v>888</v>
      </c>
      <c r="C197" s="82" t="s">
        <v>126</v>
      </c>
      <c r="D197" s="53"/>
      <c r="E197" s="73"/>
      <c r="F197" s="56"/>
    </row>
    <row r="198" spans="1:6" s="48" customFormat="1" ht="24">
      <c r="A198" s="51">
        <v>194</v>
      </c>
      <c r="B198" s="81" t="s">
        <v>889</v>
      </c>
      <c r="C198" s="82" t="s">
        <v>126</v>
      </c>
      <c r="D198" s="53"/>
      <c r="E198" s="73"/>
      <c r="F198" s="56"/>
    </row>
    <row r="199" spans="1:6" s="48" customFormat="1" ht="24">
      <c r="A199" s="51">
        <v>195</v>
      </c>
      <c r="B199" s="81" t="s">
        <v>890</v>
      </c>
      <c r="C199" s="82" t="s">
        <v>126</v>
      </c>
      <c r="D199" s="53"/>
      <c r="E199" s="73"/>
      <c r="F199" s="56"/>
    </row>
    <row r="200" spans="1:6" s="48" customFormat="1" ht="24">
      <c r="A200" s="51">
        <v>196</v>
      </c>
      <c r="B200" s="81" t="s">
        <v>891</v>
      </c>
      <c r="C200" s="82" t="s">
        <v>126</v>
      </c>
      <c r="D200" s="53"/>
      <c r="E200" s="73"/>
      <c r="F200" s="56"/>
    </row>
    <row r="201" spans="1:6" s="48" customFormat="1" ht="24">
      <c r="A201" s="51">
        <v>197</v>
      </c>
      <c r="B201" s="81" t="s">
        <v>892</v>
      </c>
      <c r="C201" s="82" t="s">
        <v>126</v>
      </c>
      <c r="D201" s="53"/>
      <c r="E201" s="73"/>
      <c r="F201" s="56"/>
    </row>
    <row r="202" spans="1:6" s="48" customFormat="1" ht="24">
      <c r="A202" s="51">
        <v>198</v>
      </c>
      <c r="B202" s="81" t="s">
        <v>893</v>
      </c>
      <c r="C202" s="82" t="s">
        <v>126</v>
      </c>
      <c r="D202" s="53"/>
      <c r="E202" s="73"/>
      <c r="F202" s="56"/>
    </row>
    <row r="203" spans="1:6" s="48" customFormat="1" ht="24">
      <c r="A203" s="51">
        <v>199</v>
      </c>
      <c r="B203" s="81" t="s">
        <v>894</v>
      </c>
      <c r="C203" s="82" t="s">
        <v>126</v>
      </c>
      <c r="D203" s="53"/>
      <c r="E203" s="73"/>
      <c r="F203" s="56"/>
    </row>
    <row r="204" spans="1:6" s="48" customFormat="1" ht="24">
      <c r="A204" s="51">
        <v>200</v>
      </c>
      <c r="B204" s="83" t="s">
        <v>895</v>
      </c>
      <c r="C204" s="82" t="s">
        <v>126</v>
      </c>
      <c r="D204" s="53"/>
      <c r="E204" s="73"/>
      <c r="F204" s="56"/>
    </row>
    <row r="205" spans="1:6" s="48" customFormat="1" ht="24">
      <c r="A205" s="51">
        <v>201</v>
      </c>
      <c r="B205" s="83" t="s">
        <v>896</v>
      </c>
      <c r="C205" s="82" t="s">
        <v>126</v>
      </c>
      <c r="D205" s="53"/>
      <c r="E205" s="73"/>
      <c r="F205" s="56"/>
    </row>
    <row r="206" spans="1:6" s="48" customFormat="1" ht="24">
      <c r="A206" s="51">
        <v>202</v>
      </c>
      <c r="B206" s="83" t="s">
        <v>897</v>
      </c>
      <c r="C206" s="82" t="s">
        <v>126</v>
      </c>
      <c r="D206" s="53"/>
      <c r="E206" s="73"/>
      <c r="F206" s="56"/>
    </row>
    <row r="207" spans="1:6" s="48" customFormat="1" ht="24">
      <c r="A207" s="51">
        <v>203</v>
      </c>
      <c r="B207" s="83" t="s">
        <v>898</v>
      </c>
      <c r="C207" s="82" t="s">
        <v>126</v>
      </c>
      <c r="D207" s="53"/>
      <c r="E207" s="73"/>
      <c r="F207" s="56"/>
    </row>
    <row r="208" spans="1:6" s="48" customFormat="1" ht="21.6">
      <c r="A208" s="51">
        <v>204</v>
      </c>
      <c r="B208" s="84" t="s">
        <v>899</v>
      </c>
      <c r="C208" s="85" t="s">
        <v>126</v>
      </c>
      <c r="D208" s="53"/>
      <c r="E208" s="73"/>
      <c r="F208" s="56"/>
    </row>
    <row r="209" spans="1:6" s="48" customFormat="1" ht="21.6">
      <c r="A209" s="51">
        <v>205</v>
      </c>
      <c r="B209" s="84" t="s">
        <v>900</v>
      </c>
      <c r="C209" s="85" t="s">
        <v>126</v>
      </c>
      <c r="D209" s="53"/>
      <c r="E209" s="73"/>
      <c r="F209" s="56"/>
    </row>
    <row r="210" spans="1:6" s="48" customFormat="1" ht="21.6">
      <c r="A210" s="51">
        <v>206</v>
      </c>
      <c r="B210" s="84" t="s">
        <v>901</v>
      </c>
      <c r="C210" s="85" t="s">
        <v>126</v>
      </c>
      <c r="D210" s="53"/>
      <c r="E210" s="73"/>
      <c r="F210" s="56"/>
    </row>
    <row r="211" spans="1:6" s="48" customFormat="1" ht="21.6">
      <c r="A211" s="51">
        <v>207</v>
      </c>
      <c r="B211" s="84" t="s">
        <v>902</v>
      </c>
      <c r="C211" s="85" t="s">
        <v>126</v>
      </c>
      <c r="D211" s="53"/>
      <c r="E211" s="73"/>
      <c r="F211" s="56"/>
    </row>
    <row r="212" spans="1:6" s="48" customFormat="1" ht="21.6">
      <c r="A212" s="51">
        <v>208</v>
      </c>
      <c r="B212" s="84" t="s">
        <v>903</v>
      </c>
      <c r="C212" s="85" t="s">
        <v>126</v>
      </c>
      <c r="D212" s="53"/>
      <c r="E212" s="73"/>
      <c r="F212" s="56"/>
    </row>
    <row r="213" spans="1:6" s="48" customFormat="1" ht="21.6">
      <c r="A213" s="51">
        <v>209</v>
      </c>
      <c r="B213" s="84" t="s">
        <v>904</v>
      </c>
      <c r="C213" s="85" t="s">
        <v>126</v>
      </c>
      <c r="D213" s="53"/>
      <c r="E213" s="73"/>
      <c r="F213" s="56"/>
    </row>
    <row r="214" spans="1:6" s="48" customFormat="1" ht="24">
      <c r="A214" s="51">
        <v>210</v>
      </c>
      <c r="B214" s="86" t="s">
        <v>905</v>
      </c>
      <c r="C214" s="85" t="s">
        <v>126</v>
      </c>
      <c r="D214" s="53"/>
      <c r="E214" s="73"/>
      <c r="F214" s="56"/>
    </row>
    <row r="215" spans="1:6" s="48" customFormat="1" ht="24">
      <c r="A215" s="51">
        <v>211</v>
      </c>
      <c r="B215" s="86" t="s">
        <v>906</v>
      </c>
      <c r="C215" s="85" t="s">
        <v>126</v>
      </c>
      <c r="D215" s="53"/>
      <c r="E215" s="73"/>
      <c r="F215" s="56"/>
    </row>
    <row r="216" spans="1:6" s="48" customFormat="1" ht="24">
      <c r="A216" s="51">
        <v>212</v>
      </c>
      <c r="B216" s="86" t="s">
        <v>907</v>
      </c>
      <c r="C216" s="85" t="s">
        <v>126</v>
      </c>
      <c r="D216" s="53"/>
      <c r="E216" s="73"/>
      <c r="F216" s="56"/>
    </row>
    <row r="217" spans="1:6" s="48" customFormat="1" ht="24">
      <c r="A217" s="51">
        <v>213</v>
      </c>
      <c r="B217" s="86" t="s">
        <v>908</v>
      </c>
      <c r="C217" s="85" t="s">
        <v>126</v>
      </c>
      <c r="D217" s="53"/>
      <c r="E217" s="73"/>
      <c r="F217" s="56"/>
    </row>
    <row r="218" spans="1:6" s="48" customFormat="1" ht="24">
      <c r="A218" s="51">
        <v>214</v>
      </c>
      <c r="B218" s="86" t="s">
        <v>909</v>
      </c>
      <c r="C218" s="85" t="s">
        <v>126</v>
      </c>
      <c r="D218" s="53"/>
      <c r="E218" s="73"/>
      <c r="F218" s="56"/>
    </row>
    <row r="219" spans="1:6" s="48" customFormat="1" ht="24">
      <c r="A219" s="51">
        <v>215</v>
      </c>
      <c r="B219" s="86" t="s">
        <v>910</v>
      </c>
      <c r="C219" s="85" t="s">
        <v>126</v>
      </c>
      <c r="D219" s="53"/>
      <c r="E219" s="73"/>
      <c r="F219" s="56"/>
    </row>
    <row r="220" spans="1:6" s="48" customFormat="1" ht="24">
      <c r="A220" s="51">
        <v>216</v>
      </c>
      <c r="B220" s="86" t="s">
        <v>911</v>
      </c>
      <c r="C220" s="85" t="s">
        <v>126</v>
      </c>
      <c r="D220" s="53"/>
      <c r="E220" s="73"/>
      <c r="F220" s="56"/>
    </row>
    <row r="221" spans="1:6" s="48" customFormat="1" ht="24">
      <c r="A221" s="51">
        <v>217</v>
      </c>
      <c r="B221" s="86" t="s">
        <v>912</v>
      </c>
      <c r="C221" s="85" t="s">
        <v>126</v>
      </c>
      <c r="D221" s="53"/>
      <c r="E221" s="73"/>
      <c r="F221" s="56"/>
    </row>
    <row r="222" spans="1:6" s="48" customFormat="1" ht="24">
      <c r="A222" s="51">
        <v>218</v>
      </c>
      <c r="B222" s="86" t="s">
        <v>913</v>
      </c>
      <c r="C222" s="74" t="s">
        <v>168</v>
      </c>
      <c r="D222" s="53"/>
      <c r="E222" s="73"/>
      <c r="F222" s="56"/>
    </row>
    <row r="223" spans="1:6" s="48" customFormat="1" ht="24">
      <c r="A223" s="51">
        <v>219</v>
      </c>
      <c r="B223" s="86" t="s">
        <v>914</v>
      </c>
      <c r="C223" s="74" t="s">
        <v>168</v>
      </c>
      <c r="D223" s="53"/>
      <c r="E223" s="73"/>
      <c r="F223" s="56"/>
    </row>
    <row r="224" spans="1:6" s="48" customFormat="1" ht="24">
      <c r="A224" s="51">
        <v>220</v>
      </c>
      <c r="B224" s="86" t="s">
        <v>915</v>
      </c>
      <c r="C224" s="74" t="s">
        <v>168</v>
      </c>
      <c r="D224" s="53"/>
      <c r="E224" s="73"/>
      <c r="F224" s="56"/>
    </row>
    <row r="225" spans="1:6" s="48" customFormat="1" ht="24">
      <c r="A225" s="51">
        <v>221</v>
      </c>
      <c r="B225" s="86" t="s">
        <v>916</v>
      </c>
      <c r="C225" s="74" t="s">
        <v>168</v>
      </c>
      <c r="D225" s="53"/>
      <c r="E225" s="73"/>
      <c r="F225" s="56"/>
    </row>
    <row r="226" spans="1:6" s="48" customFormat="1" ht="24">
      <c r="A226" s="51">
        <v>222</v>
      </c>
      <c r="B226" s="81" t="s">
        <v>917</v>
      </c>
      <c r="C226" s="74" t="s">
        <v>168</v>
      </c>
      <c r="D226" s="53"/>
      <c r="E226" s="184"/>
      <c r="F226" s="56"/>
    </row>
    <row r="227" spans="1:6" s="48" customFormat="1" ht="24">
      <c r="A227" s="51">
        <v>223</v>
      </c>
      <c r="B227" s="81" t="s">
        <v>918</v>
      </c>
      <c r="C227" s="74" t="s">
        <v>168</v>
      </c>
      <c r="D227" s="53"/>
      <c r="E227" s="184"/>
      <c r="F227" s="56"/>
    </row>
    <row r="228" spans="1:6" s="48" customFormat="1" ht="24">
      <c r="A228" s="51">
        <v>224</v>
      </c>
      <c r="B228" s="81" t="s">
        <v>919</v>
      </c>
      <c r="C228" s="74" t="s">
        <v>168</v>
      </c>
      <c r="D228" s="53"/>
      <c r="E228" s="73"/>
      <c r="F228" s="56"/>
    </row>
    <row r="229" spans="1:6" s="48" customFormat="1" ht="24">
      <c r="A229" s="51">
        <v>225</v>
      </c>
      <c r="B229" s="81" t="s">
        <v>920</v>
      </c>
      <c r="C229" s="74" t="s">
        <v>168</v>
      </c>
      <c r="D229" s="53"/>
      <c r="E229" s="73"/>
      <c r="F229" s="56"/>
    </row>
    <row r="230" spans="1:6" s="48" customFormat="1" ht="24">
      <c r="A230" s="51">
        <v>226</v>
      </c>
      <c r="B230" s="81" t="s">
        <v>921</v>
      </c>
      <c r="C230" s="74" t="s">
        <v>168</v>
      </c>
      <c r="D230" s="53"/>
      <c r="E230" s="73"/>
      <c r="F230" s="56"/>
    </row>
    <row r="231" spans="1:6" s="48" customFormat="1" ht="24">
      <c r="A231" s="51">
        <v>227</v>
      </c>
      <c r="B231" s="81" t="s">
        <v>922</v>
      </c>
      <c r="C231" s="74" t="s">
        <v>168</v>
      </c>
      <c r="D231" s="53"/>
      <c r="E231" s="73"/>
      <c r="F231" s="56"/>
    </row>
    <row r="232" spans="1:6" s="48" customFormat="1" ht="24">
      <c r="A232" s="51">
        <v>228</v>
      </c>
      <c r="B232" s="81" t="s">
        <v>923</v>
      </c>
      <c r="C232" s="74" t="s">
        <v>168</v>
      </c>
      <c r="D232" s="53"/>
      <c r="E232" s="73"/>
      <c r="F232" s="56"/>
    </row>
    <row r="233" spans="1:6" s="48" customFormat="1" ht="24">
      <c r="A233" s="51">
        <v>229</v>
      </c>
      <c r="B233" s="81" t="s">
        <v>924</v>
      </c>
      <c r="C233" s="74" t="s">
        <v>168</v>
      </c>
      <c r="D233" s="53"/>
      <c r="E233" s="73"/>
      <c r="F233" s="56"/>
    </row>
    <row r="234" spans="1:6" s="48" customFormat="1" ht="24">
      <c r="A234" s="51">
        <v>230</v>
      </c>
      <c r="B234" s="81" t="s">
        <v>925</v>
      </c>
      <c r="C234" s="74" t="s">
        <v>168</v>
      </c>
      <c r="D234" s="53"/>
      <c r="E234" s="73"/>
      <c r="F234" s="56"/>
    </row>
    <row r="235" spans="1:6" s="48" customFormat="1" ht="24">
      <c r="A235" s="51">
        <v>231</v>
      </c>
      <c r="B235" s="81" t="s">
        <v>926</v>
      </c>
      <c r="C235" s="74" t="s">
        <v>168</v>
      </c>
      <c r="D235" s="53"/>
      <c r="E235" s="73"/>
      <c r="F235" s="56"/>
    </row>
    <row r="236" spans="1:6" s="48" customFormat="1" ht="24">
      <c r="A236" s="51">
        <v>232</v>
      </c>
      <c r="B236" s="81" t="s">
        <v>927</v>
      </c>
      <c r="C236" s="74" t="s">
        <v>168</v>
      </c>
      <c r="D236" s="53"/>
      <c r="E236" s="73"/>
      <c r="F236" s="56"/>
    </row>
    <row r="237" spans="1:6" s="48" customFormat="1" ht="24">
      <c r="A237" s="51">
        <v>233</v>
      </c>
      <c r="B237" s="81" t="s">
        <v>928</v>
      </c>
      <c r="C237" s="74" t="s">
        <v>168</v>
      </c>
      <c r="D237" s="53"/>
      <c r="E237" s="73"/>
      <c r="F237" s="56"/>
    </row>
    <row r="238" spans="1:6" s="48" customFormat="1" ht="24">
      <c r="A238" s="51">
        <v>234</v>
      </c>
      <c r="B238" s="81" t="s">
        <v>929</v>
      </c>
      <c r="C238" s="74" t="s">
        <v>168</v>
      </c>
      <c r="D238" s="53"/>
      <c r="E238" s="73"/>
      <c r="F238" s="56"/>
    </row>
    <row r="239" spans="1:6" s="48" customFormat="1" ht="24">
      <c r="A239" s="51">
        <v>235</v>
      </c>
      <c r="B239" s="81" t="s">
        <v>930</v>
      </c>
      <c r="C239" s="74" t="s">
        <v>168</v>
      </c>
      <c r="D239" s="53"/>
      <c r="E239" s="73"/>
      <c r="F239" s="56"/>
    </row>
    <row r="240" spans="1:6" s="48" customFormat="1" ht="24">
      <c r="A240" s="51">
        <v>236</v>
      </c>
      <c r="B240" s="81" t="s">
        <v>931</v>
      </c>
      <c r="C240" s="74" t="s">
        <v>168</v>
      </c>
      <c r="D240" s="53"/>
      <c r="E240" s="73"/>
      <c r="F240" s="56"/>
    </row>
    <row r="241" spans="1:6" s="48" customFormat="1" ht="24">
      <c r="A241" s="51">
        <v>237</v>
      </c>
      <c r="B241" s="81" t="s">
        <v>932</v>
      </c>
      <c r="C241" s="74" t="s">
        <v>168</v>
      </c>
      <c r="D241" s="53"/>
      <c r="E241" s="73"/>
      <c r="F241" s="56"/>
    </row>
    <row r="242" spans="1:6" s="48" customFormat="1" ht="24">
      <c r="A242" s="51">
        <v>238</v>
      </c>
      <c r="B242" s="81" t="s">
        <v>933</v>
      </c>
      <c r="C242" s="74" t="s">
        <v>168</v>
      </c>
      <c r="D242" s="53"/>
      <c r="E242" s="73"/>
      <c r="F242" s="56"/>
    </row>
    <row r="243" spans="1:6" s="48" customFormat="1" ht="24">
      <c r="A243" s="51">
        <v>239</v>
      </c>
      <c r="B243" s="81" t="s">
        <v>934</v>
      </c>
      <c r="C243" s="74" t="s">
        <v>168</v>
      </c>
      <c r="D243" s="53"/>
      <c r="E243" s="73"/>
      <c r="F243" s="56"/>
    </row>
    <row r="244" spans="1:6" s="48" customFormat="1" ht="24">
      <c r="A244" s="51">
        <v>240</v>
      </c>
      <c r="B244" s="81" t="s">
        <v>935</v>
      </c>
      <c r="C244" s="74" t="s">
        <v>168</v>
      </c>
      <c r="D244" s="53"/>
      <c r="E244" s="73"/>
      <c r="F244" s="56"/>
    </row>
    <row r="245" spans="1:6" s="48" customFormat="1" ht="24">
      <c r="A245" s="51">
        <v>241</v>
      </c>
      <c r="B245" s="87" t="s">
        <v>936</v>
      </c>
      <c r="C245" s="74" t="s">
        <v>168</v>
      </c>
      <c r="D245" s="53"/>
      <c r="E245" s="73"/>
      <c r="F245" s="56"/>
    </row>
    <row r="246" spans="1:6" s="48" customFormat="1" ht="24">
      <c r="A246" s="51">
        <v>242</v>
      </c>
      <c r="B246" s="87" t="s">
        <v>937</v>
      </c>
      <c r="C246" s="74" t="s">
        <v>168</v>
      </c>
      <c r="D246" s="53"/>
      <c r="E246" s="73"/>
      <c r="F246" s="56"/>
    </row>
    <row r="247" spans="1:6" s="48" customFormat="1" ht="24">
      <c r="A247" s="51">
        <v>243</v>
      </c>
      <c r="B247" s="87" t="s">
        <v>938</v>
      </c>
      <c r="C247" s="74" t="s">
        <v>168</v>
      </c>
      <c r="D247" s="53"/>
      <c r="E247" s="73"/>
      <c r="F247" s="56"/>
    </row>
    <row r="248" spans="1:6" s="48" customFormat="1" ht="24">
      <c r="A248" s="51">
        <v>244</v>
      </c>
      <c r="B248" s="87" t="s">
        <v>939</v>
      </c>
      <c r="C248" s="74" t="s">
        <v>168</v>
      </c>
      <c r="D248" s="53"/>
      <c r="E248" s="73"/>
      <c r="F248" s="56"/>
    </row>
    <row r="249" spans="1:6" s="48" customFormat="1" ht="24">
      <c r="A249" s="51">
        <v>245</v>
      </c>
      <c r="B249" s="87" t="s">
        <v>940</v>
      </c>
      <c r="C249" s="74" t="s">
        <v>168</v>
      </c>
      <c r="D249" s="53"/>
      <c r="E249" s="73"/>
      <c r="F249" s="56"/>
    </row>
    <row r="250" spans="1:6" s="48" customFormat="1" ht="24">
      <c r="A250" s="51">
        <v>246</v>
      </c>
      <c r="B250" s="87" t="s">
        <v>941</v>
      </c>
      <c r="C250" s="74" t="s">
        <v>168</v>
      </c>
      <c r="D250" s="53"/>
      <c r="E250" s="73"/>
      <c r="F250" s="56"/>
    </row>
    <row r="251" spans="1:6" s="48" customFormat="1" ht="24">
      <c r="A251" s="51">
        <v>247</v>
      </c>
      <c r="B251" s="87" t="s">
        <v>942</v>
      </c>
      <c r="C251" s="74" t="s">
        <v>168</v>
      </c>
      <c r="D251" s="53"/>
      <c r="E251" s="73"/>
      <c r="F251" s="56"/>
    </row>
    <row r="252" spans="1:6" s="48" customFormat="1" ht="24">
      <c r="A252" s="51">
        <v>248</v>
      </c>
      <c r="B252" s="81" t="s">
        <v>943</v>
      </c>
      <c r="C252" s="74" t="s">
        <v>168</v>
      </c>
      <c r="D252" s="53"/>
      <c r="E252" s="157"/>
      <c r="F252" s="56"/>
    </row>
    <row r="253" spans="1:6" s="48" customFormat="1" ht="24">
      <c r="A253" s="51">
        <v>249</v>
      </c>
      <c r="B253" s="81" t="s">
        <v>944</v>
      </c>
      <c r="C253" s="74" t="s">
        <v>168</v>
      </c>
      <c r="D253" s="53"/>
      <c r="E253" s="157"/>
      <c r="F253" s="56"/>
    </row>
    <row r="254" spans="1:6" s="48" customFormat="1" ht="24">
      <c r="A254" s="51">
        <v>250</v>
      </c>
      <c r="B254" s="86" t="s">
        <v>945</v>
      </c>
      <c r="C254" s="74" t="s">
        <v>168</v>
      </c>
      <c r="D254" s="53"/>
      <c r="E254" s="73"/>
      <c r="F254" s="56"/>
    </row>
    <row r="255" spans="1:6" s="48" customFormat="1" ht="24">
      <c r="A255" s="51">
        <v>251</v>
      </c>
      <c r="B255" s="86" t="s">
        <v>946</v>
      </c>
      <c r="C255" s="74" t="s">
        <v>168</v>
      </c>
      <c r="D255" s="53"/>
      <c r="E255" s="73"/>
      <c r="F255" s="56"/>
    </row>
    <row r="256" spans="1:6" s="48" customFormat="1" ht="24">
      <c r="A256" s="51">
        <v>252</v>
      </c>
      <c r="B256" s="86" t="s">
        <v>947</v>
      </c>
      <c r="C256" s="74" t="s">
        <v>168</v>
      </c>
      <c r="D256" s="53"/>
      <c r="E256" s="73"/>
      <c r="F256" s="56"/>
    </row>
    <row r="257" spans="1:6" s="48" customFormat="1" ht="24">
      <c r="A257" s="51">
        <v>253</v>
      </c>
      <c r="B257" s="86" t="s">
        <v>948</v>
      </c>
      <c r="C257" s="74" t="s">
        <v>168</v>
      </c>
      <c r="D257" s="53"/>
      <c r="E257" s="73"/>
      <c r="F257" s="56"/>
    </row>
    <row r="258" spans="1:6" s="48" customFormat="1" ht="24">
      <c r="A258" s="51">
        <v>254</v>
      </c>
      <c r="B258" s="86" t="s">
        <v>949</v>
      </c>
      <c r="C258" s="74" t="s">
        <v>168</v>
      </c>
      <c r="D258" s="53"/>
      <c r="E258" s="73"/>
      <c r="F258" s="56"/>
    </row>
    <row r="259" spans="1:6" s="48" customFormat="1" ht="24">
      <c r="A259" s="51">
        <v>255</v>
      </c>
      <c r="B259" s="86" t="s">
        <v>950</v>
      </c>
      <c r="C259" s="74" t="s">
        <v>168</v>
      </c>
      <c r="D259" s="53"/>
      <c r="E259" s="73"/>
      <c r="F259" s="56"/>
    </row>
    <row r="260" spans="1:6" s="48" customFormat="1" ht="24">
      <c r="A260" s="51">
        <v>256</v>
      </c>
      <c r="B260" s="81" t="s">
        <v>951</v>
      </c>
      <c r="C260" s="74" t="s">
        <v>168</v>
      </c>
      <c r="D260" s="53"/>
      <c r="E260" s="170"/>
      <c r="F260" s="56"/>
    </row>
    <row r="261" spans="1:6" s="48" customFormat="1" ht="24">
      <c r="A261" s="51">
        <v>257</v>
      </c>
      <c r="B261" s="81" t="s">
        <v>952</v>
      </c>
      <c r="C261" s="74" t="s">
        <v>168</v>
      </c>
      <c r="D261" s="53"/>
      <c r="E261" s="170"/>
      <c r="F261" s="56"/>
    </row>
    <row r="262" spans="1:6" s="48" customFormat="1" ht="24">
      <c r="A262" s="51">
        <v>258</v>
      </c>
      <c r="B262" s="81" t="s">
        <v>953</v>
      </c>
      <c r="C262" s="74" t="s">
        <v>168</v>
      </c>
      <c r="D262" s="53"/>
      <c r="E262" s="73"/>
      <c r="F262" s="56"/>
    </row>
    <row r="263" spans="1:6" s="48" customFormat="1" ht="24">
      <c r="A263" s="51">
        <v>259</v>
      </c>
      <c r="B263" s="81" t="s">
        <v>954</v>
      </c>
      <c r="C263" s="74" t="s">
        <v>168</v>
      </c>
      <c r="D263" s="53"/>
      <c r="E263" s="73"/>
      <c r="F263" s="56"/>
    </row>
    <row r="264" spans="1:6" s="48" customFormat="1" ht="24">
      <c r="A264" s="51">
        <v>260</v>
      </c>
      <c r="B264" s="81" t="s">
        <v>955</v>
      </c>
      <c r="C264" s="74" t="s">
        <v>168</v>
      </c>
      <c r="D264" s="53"/>
      <c r="E264" s="73"/>
      <c r="F264" s="56"/>
    </row>
    <row r="265" spans="1:6" s="48" customFormat="1">
      <c r="A265" s="51">
        <v>261</v>
      </c>
      <c r="B265" s="81" t="s">
        <v>956</v>
      </c>
      <c r="C265" s="74" t="s">
        <v>168</v>
      </c>
      <c r="D265" s="53"/>
      <c r="E265" s="73"/>
      <c r="F265" s="56"/>
    </row>
    <row r="266" spans="1:6" s="48" customFormat="1" ht="24">
      <c r="A266" s="51">
        <v>262</v>
      </c>
      <c r="B266" s="88" t="s">
        <v>957</v>
      </c>
      <c r="C266" s="89" t="s">
        <v>126</v>
      </c>
      <c r="D266" s="53"/>
      <c r="E266" s="73"/>
      <c r="F266" s="56"/>
    </row>
    <row r="267" spans="1:6" s="48" customFormat="1" ht="24">
      <c r="A267" s="51">
        <v>263</v>
      </c>
      <c r="B267" s="81" t="s">
        <v>958</v>
      </c>
      <c r="C267" s="90" t="s">
        <v>126</v>
      </c>
      <c r="D267" s="53"/>
      <c r="E267" s="73"/>
      <c r="F267" s="56"/>
    </row>
    <row r="268" spans="1:6" s="48" customFormat="1" ht="24">
      <c r="A268" s="51">
        <v>264</v>
      </c>
      <c r="B268" s="81" t="s">
        <v>959</v>
      </c>
      <c r="C268" s="90" t="s">
        <v>126</v>
      </c>
      <c r="D268" s="53"/>
      <c r="E268" s="73"/>
      <c r="F268" s="56"/>
    </row>
    <row r="269" spans="1:6" s="48" customFormat="1" ht="24">
      <c r="A269" s="51">
        <v>265</v>
      </c>
      <c r="B269" s="81" t="s">
        <v>960</v>
      </c>
      <c r="C269" s="90" t="s">
        <v>126</v>
      </c>
      <c r="D269" s="53"/>
      <c r="E269" s="73"/>
      <c r="F269" s="56"/>
    </row>
    <row r="270" spans="1:6" s="48" customFormat="1" ht="24">
      <c r="A270" s="51">
        <v>266</v>
      </c>
      <c r="B270" s="81" t="s">
        <v>961</v>
      </c>
      <c r="C270" s="90" t="s">
        <v>126</v>
      </c>
      <c r="D270" s="53"/>
      <c r="E270" s="73"/>
      <c r="F270" s="56"/>
    </row>
    <row r="271" spans="1:6" s="48" customFormat="1" ht="24">
      <c r="A271" s="51">
        <v>267</v>
      </c>
      <c r="B271" s="81" t="s">
        <v>962</v>
      </c>
      <c r="C271" s="90" t="s">
        <v>126</v>
      </c>
      <c r="D271" s="53"/>
      <c r="E271" s="73"/>
      <c r="F271" s="56"/>
    </row>
    <row r="272" spans="1:6" s="48" customFormat="1" ht="24">
      <c r="A272" s="51">
        <v>268</v>
      </c>
      <c r="B272" s="81" t="s">
        <v>963</v>
      </c>
      <c r="C272" s="90" t="s">
        <v>126</v>
      </c>
      <c r="D272" s="53"/>
      <c r="E272" s="73"/>
      <c r="F272" s="56"/>
    </row>
    <row r="273" spans="1:6" s="48" customFormat="1" ht="24">
      <c r="A273" s="51">
        <v>269</v>
      </c>
      <c r="B273" s="81" t="s">
        <v>964</v>
      </c>
      <c r="C273" s="90" t="s">
        <v>126</v>
      </c>
      <c r="D273" s="53"/>
      <c r="E273" s="73"/>
      <c r="F273" s="56"/>
    </row>
    <row r="274" spans="1:6" s="48" customFormat="1" ht="24">
      <c r="A274" s="51">
        <v>270</v>
      </c>
      <c r="B274" s="81" t="s">
        <v>965</v>
      </c>
      <c r="C274" s="90" t="s">
        <v>126</v>
      </c>
      <c r="D274" s="53"/>
      <c r="E274" s="73"/>
      <c r="F274" s="56"/>
    </row>
    <row r="275" spans="1:6" s="48" customFormat="1" ht="24">
      <c r="A275" s="51">
        <v>271</v>
      </c>
      <c r="B275" s="81" t="s">
        <v>966</v>
      </c>
      <c r="C275" s="90" t="s">
        <v>126</v>
      </c>
      <c r="D275" s="53"/>
      <c r="E275" s="73"/>
      <c r="F275" s="56"/>
    </row>
    <row r="276" spans="1:6" s="48" customFormat="1" ht="24">
      <c r="A276" s="51">
        <v>272</v>
      </c>
      <c r="B276" s="81" t="s">
        <v>967</v>
      </c>
      <c r="C276" s="90" t="s">
        <v>126</v>
      </c>
      <c r="D276" s="53"/>
      <c r="E276" s="73"/>
      <c r="F276" s="56"/>
    </row>
    <row r="277" spans="1:6" s="48" customFormat="1" ht="24">
      <c r="A277" s="51">
        <v>273</v>
      </c>
      <c r="B277" s="81" t="s">
        <v>968</v>
      </c>
      <c r="C277" s="90" t="s">
        <v>126</v>
      </c>
      <c r="D277" s="53"/>
      <c r="E277" s="73"/>
      <c r="F277" s="56"/>
    </row>
    <row r="278" spans="1:6" s="48" customFormat="1" ht="24">
      <c r="A278" s="51">
        <v>274</v>
      </c>
      <c r="B278" s="81" t="s">
        <v>969</v>
      </c>
      <c r="C278" s="90" t="s">
        <v>126</v>
      </c>
      <c r="D278" s="53"/>
      <c r="E278" s="73"/>
      <c r="F278" s="56"/>
    </row>
    <row r="279" spans="1:6" s="48" customFormat="1" ht="24">
      <c r="A279" s="51">
        <v>275</v>
      </c>
      <c r="B279" s="81" t="s">
        <v>970</v>
      </c>
      <c r="C279" s="90" t="s">
        <v>126</v>
      </c>
      <c r="D279" s="53"/>
      <c r="E279" s="73"/>
      <c r="F279" s="56"/>
    </row>
    <row r="280" spans="1:6" s="48" customFormat="1" ht="21.6">
      <c r="A280" s="51">
        <v>276</v>
      </c>
      <c r="B280" s="84" t="s">
        <v>971</v>
      </c>
      <c r="C280" s="74" t="s">
        <v>126</v>
      </c>
      <c r="D280" s="53"/>
      <c r="E280" s="73"/>
      <c r="F280" s="56"/>
    </row>
    <row r="281" spans="1:6" s="48" customFormat="1" ht="21.6">
      <c r="A281" s="51">
        <v>277</v>
      </c>
      <c r="B281" s="84" t="s">
        <v>972</v>
      </c>
      <c r="C281" s="74" t="s">
        <v>126</v>
      </c>
      <c r="D281" s="53"/>
      <c r="E281" s="73"/>
      <c r="F281" s="56"/>
    </row>
    <row r="282" spans="1:6" s="48" customFormat="1">
      <c r="A282" s="51">
        <v>278</v>
      </c>
      <c r="B282" s="91" t="s">
        <v>973</v>
      </c>
      <c r="C282" s="92" t="s">
        <v>256</v>
      </c>
      <c r="D282" s="53"/>
      <c r="E282" s="73"/>
      <c r="F282" s="56"/>
    </row>
    <row r="283" spans="1:6" s="48" customFormat="1">
      <c r="A283" s="51">
        <v>279</v>
      </c>
      <c r="B283" s="91" t="s">
        <v>974</v>
      </c>
      <c r="C283" s="92" t="s">
        <v>256</v>
      </c>
      <c r="D283" s="53"/>
      <c r="E283" s="73"/>
      <c r="F283" s="56"/>
    </row>
    <row r="284" spans="1:6" s="48" customFormat="1">
      <c r="A284" s="51">
        <v>280</v>
      </c>
      <c r="B284" s="93" t="s">
        <v>975</v>
      </c>
      <c r="C284" s="94" t="s">
        <v>884</v>
      </c>
      <c r="D284" s="53"/>
      <c r="E284" s="73"/>
      <c r="F284" s="56"/>
    </row>
    <row r="285" spans="1:6" s="48" customFormat="1">
      <c r="A285" s="51">
        <v>281</v>
      </c>
      <c r="B285" s="93" t="s">
        <v>976</v>
      </c>
      <c r="C285" s="94" t="s">
        <v>884</v>
      </c>
      <c r="D285" s="53"/>
      <c r="E285" s="73"/>
      <c r="F285" s="56"/>
    </row>
    <row r="286" spans="1:6" s="48" customFormat="1">
      <c r="A286" s="51">
        <v>282</v>
      </c>
      <c r="B286" s="95" t="s">
        <v>258</v>
      </c>
      <c r="C286" s="96" t="s">
        <v>126</v>
      </c>
      <c r="D286" s="53"/>
      <c r="E286" s="73"/>
      <c r="F286" s="56"/>
    </row>
    <row r="287" spans="1:6" s="48" customFormat="1" ht="24">
      <c r="A287" s="51">
        <v>283</v>
      </c>
      <c r="B287" s="97" t="s">
        <v>977</v>
      </c>
      <c r="C287" s="98" t="s">
        <v>259</v>
      </c>
      <c r="D287" s="53"/>
      <c r="E287" s="73"/>
      <c r="F287" s="56"/>
    </row>
    <row r="288" spans="1:6" s="48" customFormat="1" ht="24">
      <c r="A288" s="51">
        <v>284</v>
      </c>
      <c r="B288" s="97" t="s">
        <v>978</v>
      </c>
      <c r="C288" s="98" t="s">
        <v>168</v>
      </c>
      <c r="D288" s="53"/>
      <c r="E288" s="73"/>
      <c r="F288" s="56"/>
    </row>
    <row r="289" spans="1:6" s="48" customFormat="1" ht="24">
      <c r="A289" s="51">
        <v>285</v>
      </c>
      <c r="B289" s="97" t="s">
        <v>979</v>
      </c>
      <c r="C289" s="98" t="s">
        <v>168</v>
      </c>
      <c r="D289" s="53"/>
      <c r="E289" s="73"/>
      <c r="F289" s="56"/>
    </row>
    <row r="290" spans="1:6" s="48" customFormat="1" ht="24">
      <c r="A290" s="51">
        <v>286</v>
      </c>
      <c r="B290" s="97" t="s">
        <v>980</v>
      </c>
      <c r="C290" s="98" t="s">
        <v>168</v>
      </c>
      <c r="D290" s="53"/>
      <c r="E290" s="73"/>
      <c r="F290" s="56"/>
    </row>
    <row r="291" spans="1:6" s="48" customFormat="1" ht="24">
      <c r="A291" s="51">
        <v>287</v>
      </c>
      <c r="B291" s="97" t="s">
        <v>981</v>
      </c>
      <c r="C291" s="98" t="s">
        <v>168</v>
      </c>
      <c r="D291" s="53"/>
      <c r="E291" s="73"/>
      <c r="F291" s="56"/>
    </row>
    <row r="292" spans="1:6" s="48" customFormat="1" ht="24">
      <c r="A292" s="51">
        <v>288</v>
      </c>
      <c r="B292" s="97" t="s">
        <v>982</v>
      </c>
      <c r="C292" s="98" t="s">
        <v>168</v>
      </c>
      <c r="D292" s="53"/>
      <c r="E292" s="73"/>
      <c r="F292" s="56"/>
    </row>
    <row r="293" spans="1:6" s="48" customFormat="1" ht="24">
      <c r="A293" s="51">
        <v>289</v>
      </c>
      <c r="B293" s="97" t="s">
        <v>983</v>
      </c>
      <c r="C293" s="98" t="s">
        <v>168</v>
      </c>
      <c r="D293" s="53"/>
      <c r="E293" s="73"/>
      <c r="F293" s="56"/>
    </row>
    <row r="294" spans="1:6" s="48" customFormat="1" ht="24">
      <c r="A294" s="51">
        <v>290</v>
      </c>
      <c r="B294" s="97" t="s">
        <v>984</v>
      </c>
      <c r="C294" s="98" t="s">
        <v>168</v>
      </c>
      <c r="D294" s="53"/>
      <c r="E294" s="73"/>
      <c r="F294" s="56"/>
    </row>
    <row r="295" spans="1:6" s="48" customFormat="1" ht="24">
      <c r="A295" s="51">
        <v>291</v>
      </c>
      <c r="B295" s="97" t="s">
        <v>985</v>
      </c>
      <c r="C295" s="98" t="s">
        <v>168</v>
      </c>
      <c r="D295" s="53"/>
      <c r="E295" s="73"/>
      <c r="F295" s="56"/>
    </row>
    <row r="296" spans="1:6" s="48" customFormat="1" ht="24">
      <c r="A296" s="51">
        <v>292</v>
      </c>
      <c r="B296" s="97" t="s">
        <v>986</v>
      </c>
      <c r="C296" s="98" t="s">
        <v>168</v>
      </c>
      <c r="D296" s="53"/>
      <c r="E296" s="73"/>
      <c r="F296" s="56"/>
    </row>
    <row r="297" spans="1:6" s="48" customFormat="1" ht="24">
      <c r="A297" s="51">
        <v>293</v>
      </c>
      <c r="B297" s="97" t="s">
        <v>987</v>
      </c>
      <c r="C297" s="98" t="s">
        <v>168</v>
      </c>
      <c r="D297" s="53"/>
      <c r="E297" s="73"/>
      <c r="F297" s="56"/>
    </row>
    <row r="298" spans="1:6" s="48" customFormat="1" ht="24">
      <c r="A298" s="51">
        <v>294</v>
      </c>
      <c r="B298" s="97" t="s">
        <v>988</v>
      </c>
      <c r="C298" s="98" t="s">
        <v>168</v>
      </c>
      <c r="D298" s="53"/>
      <c r="E298" s="73"/>
      <c r="F298" s="56"/>
    </row>
    <row r="299" spans="1:6" s="48" customFormat="1" ht="24">
      <c r="A299" s="51">
        <v>295</v>
      </c>
      <c r="B299" s="97" t="s">
        <v>989</v>
      </c>
      <c r="C299" s="98" t="s">
        <v>168</v>
      </c>
      <c r="D299" s="53"/>
      <c r="E299" s="73"/>
      <c r="F299" s="56"/>
    </row>
    <row r="300" spans="1:6" s="48" customFormat="1" ht="24">
      <c r="A300" s="51">
        <v>296</v>
      </c>
      <c r="B300" s="97" t="s">
        <v>990</v>
      </c>
      <c r="C300" s="98" t="s">
        <v>168</v>
      </c>
      <c r="D300" s="53"/>
      <c r="E300" s="73"/>
      <c r="F300" s="56"/>
    </row>
    <row r="301" spans="1:6" s="48" customFormat="1" ht="24">
      <c r="A301" s="51">
        <v>297</v>
      </c>
      <c r="B301" s="97" t="s">
        <v>991</v>
      </c>
      <c r="C301" s="98" t="s">
        <v>168</v>
      </c>
      <c r="D301" s="53"/>
      <c r="E301" s="73"/>
      <c r="F301" s="56"/>
    </row>
    <row r="302" spans="1:6" s="48" customFormat="1" ht="24">
      <c r="A302" s="51">
        <v>298</v>
      </c>
      <c r="B302" s="97" t="s">
        <v>992</v>
      </c>
      <c r="C302" s="98" t="s">
        <v>168</v>
      </c>
      <c r="D302" s="53"/>
      <c r="E302" s="73"/>
      <c r="F302" s="56"/>
    </row>
    <row r="303" spans="1:6" s="48" customFormat="1" ht="24">
      <c r="A303" s="51">
        <v>299</v>
      </c>
      <c r="B303" s="97" t="s">
        <v>993</v>
      </c>
      <c r="C303" s="98" t="s">
        <v>168</v>
      </c>
      <c r="D303" s="53"/>
      <c r="E303" s="73"/>
      <c r="F303" s="56"/>
    </row>
    <row r="304" spans="1:6" s="48" customFormat="1" ht="24">
      <c r="A304" s="51">
        <v>300</v>
      </c>
      <c r="B304" s="97" t="s">
        <v>994</v>
      </c>
      <c r="C304" s="98" t="s">
        <v>168</v>
      </c>
      <c r="D304" s="53"/>
      <c r="E304" s="73"/>
      <c r="F304" s="56"/>
    </row>
    <row r="305" spans="1:6" s="48" customFormat="1" ht="24">
      <c r="A305" s="51">
        <v>301</v>
      </c>
      <c r="B305" s="97" t="s">
        <v>995</v>
      </c>
      <c r="C305" s="98" t="s">
        <v>168</v>
      </c>
      <c r="D305" s="53"/>
      <c r="E305" s="73"/>
      <c r="F305" s="56"/>
    </row>
    <row r="306" spans="1:6" s="48" customFormat="1" ht="24">
      <c r="A306" s="51">
        <v>302</v>
      </c>
      <c r="B306" s="97" t="s">
        <v>996</v>
      </c>
      <c r="C306" s="98" t="s">
        <v>168</v>
      </c>
      <c r="D306" s="53"/>
      <c r="E306" s="73"/>
      <c r="F306" s="56"/>
    </row>
    <row r="307" spans="1:6" s="48" customFormat="1" ht="24">
      <c r="A307" s="51">
        <v>303</v>
      </c>
      <c r="B307" s="97" t="s">
        <v>997</v>
      </c>
      <c r="C307" s="98" t="s">
        <v>168</v>
      </c>
      <c r="D307" s="53"/>
      <c r="E307" s="73"/>
      <c r="F307" s="56"/>
    </row>
    <row r="308" spans="1:6" s="48" customFormat="1" ht="24">
      <c r="A308" s="51">
        <v>304</v>
      </c>
      <c r="B308" s="97" t="s">
        <v>998</v>
      </c>
      <c r="C308" s="98" t="s">
        <v>168</v>
      </c>
      <c r="D308" s="53"/>
      <c r="E308" s="73"/>
      <c r="F308" s="56"/>
    </row>
    <row r="309" spans="1:6" s="48" customFormat="1" ht="24">
      <c r="A309" s="51">
        <v>305</v>
      </c>
      <c r="B309" s="97" t="s">
        <v>999</v>
      </c>
      <c r="C309" s="98" t="s">
        <v>168</v>
      </c>
      <c r="D309" s="53"/>
      <c r="E309" s="73"/>
      <c r="F309" s="56"/>
    </row>
    <row r="310" spans="1:6" s="48" customFormat="1" ht="24">
      <c r="A310" s="51">
        <v>306</v>
      </c>
      <c r="B310" s="97" t="s">
        <v>1000</v>
      </c>
      <c r="C310" s="98" t="s">
        <v>168</v>
      </c>
      <c r="D310" s="53"/>
      <c r="E310" s="73"/>
      <c r="F310" s="56"/>
    </row>
    <row r="311" spans="1:6" s="48" customFormat="1" ht="24">
      <c r="A311" s="51">
        <v>307</v>
      </c>
      <c r="B311" s="97" t="s">
        <v>1001</v>
      </c>
      <c r="C311" s="98" t="s">
        <v>168</v>
      </c>
      <c r="D311" s="53"/>
      <c r="E311" s="73"/>
      <c r="F311" s="56"/>
    </row>
    <row r="312" spans="1:6" s="48" customFormat="1" ht="24">
      <c r="A312" s="51">
        <v>308</v>
      </c>
      <c r="B312" s="97" t="s">
        <v>1002</v>
      </c>
      <c r="C312" s="98" t="s">
        <v>168</v>
      </c>
      <c r="D312" s="53"/>
      <c r="E312" s="73"/>
      <c r="F312" s="56"/>
    </row>
    <row r="313" spans="1:6" s="48" customFormat="1" ht="24">
      <c r="A313" s="51">
        <v>309</v>
      </c>
      <c r="B313" s="97" t="s">
        <v>1003</v>
      </c>
      <c r="C313" s="98" t="s">
        <v>168</v>
      </c>
      <c r="D313" s="53"/>
      <c r="E313" s="73"/>
      <c r="F313" s="56"/>
    </row>
    <row r="314" spans="1:6" s="48" customFormat="1" ht="24">
      <c r="A314" s="51">
        <v>310</v>
      </c>
      <c r="B314" s="97" t="s">
        <v>1004</v>
      </c>
      <c r="C314" s="98" t="s">
        <v>168</v>
      </c>
      <c r="D314" s="53"/>
      <c r="E314" s="73"/>
      <c r="F314" s="56"/>
    </row>
    <row r="315" spans="1:6" s="48" customFormat="1" ht="24">
      <c r="A315" s="51">
        <v>311</v>
      </c>
      <c r="B315" s="97" t="s">
        <v>1005</v>
      </c>
      <c r="C315" s="98" t="s">
        <v>168</v>
      </c>
      <c r="D315" s="53"/>
      <c r="E315" s="73"/>
      <c r="F315" s="56"/>
    </row>
    <row r="316" spans="1:6" s="48" customFormat="1" ht="24">
      <c r="A316" s="51">
        <v>312</v>
      </c>
      <c r="B316" s="97" t="s">
        <v>1006</v>
      </c>
      <c r="C316" s="98" t="s">
        <v>168</v>
      </c>
      <c r="D316" s="53"/>
      <c r="E316" s="73"/>
      <c r="F316" s="56"/>
    </row>
    <row r="317" spans="1:6" s="48" customFormat="1" ht="24">
      <c r="A317" s="51">
        <v>313</v>
      </c>
      <c r="B317" s="99" t="s">
        <v>955</v>
      </c>
      <c r="C317" s="100" t="s">
        <v>168</v>
      </c>
      <c r="D317" s="53"/>
      <c r="E317" s="73"/>
      <c r="F317" s="56"/>
    </row>
    <row r="318" spans="1:6" s="48" customFormat="1" ht="24">
      <c r="A318" s="51">
        <v>314</v>
      </c>
      <c r="B318" s="97" t="s">
        <v>1007</v>
      </c>
      <c r="C318" s="98" t="s">
        <v>114</v>
      </c>
      <c r="D318" s="53"/>
      <c r="E318" s="73"/>
      <c r="F318" s="56"/>
    </row>
    <row r="319" spans="1:6" s="48" customFormat="1" ht="36">
      <c r="A319" s="51">
        <v>315</v>
      </c>
      <c r="B319" s="97" t="s">
        <v>1008</v>
      </c>
      <c r="C319" s="98" t="s">
        <v>120</v>
      </c>
      <c r="D319" s="53"/>
      <c r="E319" s="73"/>
      <c r="F319" s="56"/>
    </row>
    <row r="320" spans="1:6" s="48" customFormat="1" ht="36">
      <c r="A320" s="51">
        <v>316</v>
      </c>
      <c r="B320" s="97" t="s">
        <v>1009</v>
      </c>
      <c r="C320" s="98" t="s">
        <v>120</v>
      </c>
      <c r="D320" s="53"/>
      <c r="E320" s="73"/>
      <c r="F320" s="56"/>
    </row>
    <row r="321" spans="1:6" s="48" customFormat="1" ht="24">
      <c r="A321" s="51">
        <v>317</v>
      </c>
      <c r="B321" s="97" t="s">
        <v>1010</v>
      </c>
      <c r="C321" s="98" t="s">
        <v>120</v>
      </c>
      <c r="D321" s="53"/>
      <c r="E321" s="73"/>
      <c r="F321" s="56"/>
    </row>
    <row r="322" spans="1:6" s="48" customFormat="1" ht="24">
      <c r="A322" s="51">
        <v>318</v>
      </c>
      <c r="B322" s="97" t="s">
        <v>1011</v>
      </c>
      <c r="C322" s="98" t="s">
        <v>120</v>
      </c>
      <c r="D322" s="53"/>
      <c r="E322" s="73"/>
      <c r="F322" s="56"/>
    </row>
    <row r="323" spans="1:6" s="48" customFormat="1" ht="24">
      <c r="A323" s="51">
        <v>319</v>
      </c>
      <c r="B323" s="97" t="s">
        <v>260</v>
      </c>
      <c r="C323" s="98" t="s">
        <v>120</v>
      </c>
      <c r="D323" s="53"/>
      <c r="E323" s="73"/>
      <c r="F323" s="56"/>
    </row>
    <row r="324" spans="1:6" s="48" customFormat="1" ht="24">
      <c r="A324" s="51">
        <v>320</v>
      </c>
      <c r="B324" s="97" t="s">
        <v>261</v>
      </c>
      <c r="C324" s="98" t="s">
        <v>120</v>
      </c>
      <c r="D324" s="53"/>
      <c r="E324" s="73"/>
      <c r="F324" s="56"/>
    </row>
    <row r="325" spans="1:6" s="48" customFormat="1" ht="24">
      <c r="A325" s="51">
        <v>321</v>
      </c>
      <c r="B325" s="97" t="s">
        <v>1012</v>
      </c>
      <c r="C325" s="98" t="s">
        <v>168</v>
      </c>
      <c r="D325" s="53"/>
      <c r="E325" s="73"/>
      <c r="F325" s="56"/>
    </row>
    <row r="326" spans="1:6" s="48" customFormat="1" ht="24">
      <c r="A326" s="51">
        <v>322</v>
      </c>
      <c r="B326" s="97" t="s">
        <v>1013</v>
      </c>
      <c r="C326" s="98" t="s">
        <v>168</v>
      </c>
      <c r="D326" s="53"/>
      <c r="E326" s="73"/>
      <c r="F326" s="56"/>
    </row>
    <row r="327" spans="1:6" s="48" customFormat="1" ht="24">
      <c r="A327" s="51">
        <v>323</v>
      </c>
      <c r="B327" s="97" t="s">
        <v>1014</v>
      </c>
      <c r="C327" s="98" t="s">
        <v>168</v>
      </c>
      <c r="D327" s="53"/>
      <c r="E327" s="157"/>
      <c r="F327" s="56"/>
    </row>
    <row r="328" spans="1:6" s="48" customFormat="1" ht="24">
      <c r="A328" s="51">
        <v>324</v>
      </c>
      <c r="B328" s="97" t="s">
        <v>1015</v>
      </c>
      <c r="C328" s="98" t="s">
        <v>168</v>
      </c>
      <c r="D328" s="53"/>
      <c r="E328" s="157"/>
      <c r="F328" s="56"/>
    </row>
    <row r="329" spans="1:6" s="48" customFormat="1" ht="24">
      <c r="A329" s="51">
        <v>325</v>
      </c>
      <c r="B329" s="97" t="s">
        <v>1016</v>
      </c>
      <c r="C329" s="98" t="s">
        <v>168</v>
      </c>
      <c r="D329" s="53"/>
      <c r="E329" s="73"/>
      <c r="F329" s="56"/>
    </row>
    <row r="330" spans="1:6" s="48" customFormat="1" ht="24">
      <c r="A330" s="51">
        <v>326</v>
      </c>
      <c r="B330" s="97" t="s">
        <v>1017</v>
      </c>
      <c r="C330" s="98" t="s">
        <v>168</v>
      </c>
      <c r="D330" s="53"/>
      <c r="E330" s="73"/>
      <c r="F330" s="56"/>
    </row>
    <row r="331" spans="1:6" s="48" customFormat="1" ht="24">
      <c r="A331" s="51">
        <v>327</v>
      </c>
      <c r="B331" s="97" t="s">
        <v>1018</v>
      </c>
      <c r="C331" s="98" t="s">
        <v>168</v>
      </c>
      <c r="D331" s="53"/>
      <c r="E331" s="73"/>
      <c r="F331" s="56"/>
    </row>
    <row r="332" spans="1:6" s="48" customFormat="1" ht="24">
      <c r="A332" s="51">
        <v>328</v>
      </c>
      <c r="B332" s="97" t="s">
        <v>1019</v>
      </c>
      <c r="C332" s="98" t="s">
        <v>168</v>
      </c>
      <c r="D332" s="53"/>
      <c r="E332" s="73"/>
      <c r="F332" s="56"/>
    </row>
    <row r="333" spans="1:6" s="48" customFormat="1" ht="24">
      <c r="A333" s="51">
        <v>329</v>
      </c>
      <c r="B333" s="97" t="s">
        <v>1020</v>
      </c>
      <c r="C333" s="98" t="s">
        <v>168</v>
      </c>
      <c r="D333" s="53"/>
      <c r="E333" s="73"/>
      <c r="F333" s="56"/>
    </row>
    <row r="334" spans="1:6" s="48" customFormat="1" ht="24">
      <c r="A334" s="51">
        <v>330</v>
      </c>
      <c r="B334" s="97" t="s">
        <v>1021</v>
      </c>
      <c r="C334" s="98" t="s">
        <v>168</v>
      </c>
      <c r="D334" s="53"/>
      <c r="E334" s="73"/>
      <c r="F334" s="56"/>
    </row>
    <row r="335" spans="1:6" s="48" customFormat="1" ht="24">
      <c r="A335" s="51">
        <v>331</v>
      </c>
      <c r="B335" s="97" t="s">
        <v>262</v>
      </c>
      <c r="C335" s="98" t="s">
        <v>168</v>
      </c>
      <c r="D335" s="53"/>
      <c r="E335" s="73"/>
      <c r="F335" s="56"/>
    </row>
    <row r="336" spans="1:6" s="48" customFormat="1" ht="24">
      <c r="A336" s="51">
        <v>332</v>
      </c>
      <c r="B336" s="97" t="s">
        <v>1022</v>
      </c>
      <c r="C336" s="98" t="s">
        <v>114</v>
      </c>
      <c r="D336" s="53"/>
      <c r="E336" s="73"/>
      <c r="F336" s="56"/>
    </row>
    <row r="337" spans="1:6" s="48" customFormat="1" ht="24">
      <c r="A337" s="51">
        <v>333</v>
      </c>
      <c r="B337" s="97" t="s">
        <v>1023</v>
      </c>
      <c r="C337" s="98" t="s">
        <v>114</v>
      </c>
      <c r="D337" s="53"/>
      <c r="E337" s="73"/>
      <c r="F337" s="56"/>
    </row>
    <row r="338" spans="1:6" s="48" customFormat="1" ht="36">
      <c r="A338" s="51">
        <v>334</v>
      </c>
      <c r="B338" s="97" t="s">
        <v>1008</v>
      </c>
      <c r="C338" s="98" t="s">
        <v>120</v>
      </c>
      <c r="D338" s="53"/>
      <c r="E338" s="73"/>
      <c r="F338" s="56"/>
    </row>
    <row r="339" spans="1:6" s="48" customFormat="1" ht="24">
      <c r="A339" s="51">
        <v>335</v>
      </c>
      <c r="B339" s="97" t="s">
        <v>1024</v>
      </c>
      <c r="C339" s="98" t="s">
        <v>120</v>
      </c>
      <c r="D339" s="53"/>
      <c r="E339" s="73"/>
      <c r="F339" s="56"/>
    </row>
    <row r="340" spans="1:6" s="48" customFormat="1" ht="24">
      <c r="A340" s="51">
        <v>336</v>
      </c>
      <c r="B340" s="97" t="s">
        <v>1025</v>
      </c>
      <c r="C340" s="98" t="s">
        <v>120</v>
      </c>
      <c r="D340" s="53"/>
      <c r="E340" s="73"/>
      <c r="F340" s="56"/>
    </row>
    <row r="341" spans="1:6" s="48" customFormat="1" ht="24">
      <c r="A341" s="51">
        <v>337</v>
      </c>
      <c r="B341" s="97" t="s">
        <v>263</v>
      </c>
      <c r="C341" s="98" t="s">
        <v>120</v>
      </c>
      <c r="D341" s="53"/>
      <c r="E341" s="73"/>
      <c r="F341" s="56"/>
    </row>
    <row r="342" spans="1:6" s="48" customFormat="1" ht="24">
      <c r="A342" s="51">
        <v>338</v>
      </c>
      <c r="B342" s="97" t="s">
        <v>1026</v>
      </c>
      <c r="C342" s="98" t="s">
        <v>168</v>
      </c>
      <c r="D342" s="53"/>
      <c r="E342" s="73"/>
      <c r="F342" s="56"/>
    </row>
    <row r="343" spans="1:6" s="48" customFormat="1" ht="24">
      <c r="A343" s="51">
        <v>339</v>
      </c>
      <c r="B343" s="97" t="s">
        <v>1027</v>
      </c>
      <c r="C343" s="98" t="s">
        <v>168</v>
      </c>
      <c r="D343" s="53"/>
      <c r="E343" s="73"/>
      <c r="F343" s="56"/>
    </row>
    <row r="344" spans="1:6" s="48" customFormat="1" ht="24">
      <c r="A344" s="51">
        <v>340</v>
      </c>
      <c r="B344" s="97" t="s">
        <v>1028</v>
      </c>
      <c r="C344" s="98" t="s">
        <v>168</v>
      </c>
      <c r="D344" s="53"/>
      <c r="E344" s="73"/>
      <c r="F344" s="56"/>
    </row>
    <row r="345" spans="1:6" s="48" customFormat="1" ht="24">
      <c r="A345" s="51">
        <v>341</v>
      </c>
      <c r="B345" s="97" t="s">
        <v>1029</v>
      </c>
      <c r="C345" s="98" t="s">
        <v>168</v>
      </c>
      <c r="D345" s="53"/>
      <c r="E345" s="73"/>
      <c r="F345" s="56"/>
    </row>
    <row r="346" spans="1:6" s="48" customFormat="1" ht="24">
      <c r="A346" s="51">
        <v>342</v>
      </c>
      <c r="B346" s="97" t="s">
        <v>1030</v>
      </c>
      <c r="C346" s="98" t="s">
        <v>168</v>
      </c>
      <c r="D346" s="53"/>
      <c r="E346" s="73"/>
      <c r="F346" s="56"/>
    </row>
    <row r="347" spans="1:6" s="48" customFormat="1" ht="24">
      <c r="A347" s="51">
        <v>343</v>
      </c>
      <c r="B347" s="97" t="s">
        <v>1031</v>
      </c>
      <c r="C347" s="98" t="s">
        <v>168</v>
      </c>
      <c r="D347" s="53"/>
      <c r="E347" s="73"/>
      <c r="F347" s="56"/>
    </row>
    <row r="348" spans="1:6" s="48" customFormat="1" ht="24">
      <c r="A348" s="51">
        <v>344</v>
      </c>
      <c r="B348" s="97" t="s">
        <v>1032</v>
      </c>
      <c r="C348" s="98" t="s">
        <v>114</v>
      </c>
      <c r="D348" s="53"/>
      <c r="E348" s="73"/>
      <c r="F348" s="56"/>
    </row>
    <row r="349" spans="1:6" s="48" customFormat="1" ht="36">
      <c r="A349" s="51">
        <v>345</v>
      </c>
      <c r="B349" s="97" t="s">
        <v>1033</v>
      </c>
      <c r="C349" s="98" t="s">
        <v>120</v>
      </c>
      <c r="D349" s="53"/>
      <c r="E349" s="73"/>
      <c r="F349" s="56"/>
    </row>
    <row r="350" spans="1:6" s="48" customFormat="1" ht="36">
      <c r="A350" s="51">
        <v>346</v>
      </c>
      <c r="B350" s="97" t="s">
        <v>1034</v>
      </c>
      <c r="C350" s="98" t="s">
        <v>120</v>
      </c>
      <c r="D350" s="53"/>
      <c r="E350" s="73"/>
      <c r="F350" s="56"/>
    </row>
    <row r="351" spans="1:6" s="48" customFormat="1" ht="24">
      <c r="A351" s="51">
        <v>347</v>
      </c>
      <c r="B351" s="97" t="s">
        <v>1024</v>
      </c>
      <c r="C351" s="98" t="s">
        <v>120</v>
      </c>
      <c r="D351" s="53"/>
      <c r="E351" s="73"/>
      <c r="F351" s="56"/>
    </row>
    <row r="352" spans="1:6" s="48" customFormat="1" ht="24">
      <c r="A352" s="51">
        <v>348</v>
      </c>
      <c r="B352" s="97" t="s">
        <v>1035</v>
      </c>
      <c r="C352" s="98" t="s">
        <v>120</v>
      </c>
      <c r="D352" s="53"/>
      <c r="E352" s="73"/>
      <c r="F352" s="56"/>
    </row>
    <row r="353" spans="1:6" s="48" customFormat="1" ht="24">
      <c r="A353" s="51">
        <v>349</v>
      </c>
      <c r="B353" s="97" t="s">
        <v>264</v>
      </c>
      <c r="C353" s="98" t="s">
        <v>120</v>
      </c>
      <c r="D353" s="53"/>
      <c r="E353" s="73"/>
      <c r="F353" s="56"/>
    </row>
    <row r="354" spans="1:6" s="48" customFormat="1" ht="24">
      <c r="A354" s="51">
        <v>350</v>
      </c>
      <c r="B354" s="97" t="s">
        <v>263</v>
      </c>
      <c r="C354" s="98" t="s">
        <v>120</v>
      </c>
      <c r="D354" s="53"/>
      <c r="E354" s="73"/>
      <c r="F354" s="56"/>
    </row>
    <row r="355" spans="1:6" s="48" customFormat="1" ht="24">
      <c r="A355" s="51">
        <v>351</v>
      </c>
      <c r="B355" s="97" t="s">
        <v>1036</v>
      </c>
      <c r="C355" s="98" t="s">
        <v>168</v>
      </c>
      <c r="D355" s="53"/>
      <c r="E355" s="73"/>
      <c r="F355" s="56"/>
    </row>
    <row r="356" spans="1:6" s="48" customFormat="1" ht="24">
      <c r="A356" s="51">
        <v>352</v>
      </c>
      <c r="B356" s="97" t="s">
        <v>1037</v>
      </c>
      <c r="C356" s="98" t="s">
        <v>168</v>
      </c>
      <c r="D356" s="53"/>
      <c r="E356" s="73"/>
      <c r="F356" s="56"/>
    </row>
    <row r="357" spans="1:6" s="48" customFormat="1" ht="24">
      <c r="A357" s="51">
        <v>353</v>
      </c>
      <c r="B357" s="97" t="s">
        <v>1038</v>
      </c>
      <c r="C357" s="98" t="s">
        <v>120</v>
      </c>
      <c r="D357" s="53"/>
      <c r="E357" s="73"/>
      <c r="F357" s="56"/>
    </row>
    <row r="358" spans="1:6" s="48" customFormat="1" ht="24">
      <c r="A358" s="51">
        <v>354</v>
      </c>
      <c r="B358" s="97" t="s">
        <v>1039</v>
      </c>
      <c r="C358" s="98" t="s">
        <v>168</v>
      </c>
      <c r="D358" s="53"/>
      <c r="E358" s="73"/>
      <c r="F358" s="56"/>
    </row>
    <row r="359" spans="1:6" s="48" customFormat="1" ht="24">
      <c r="A359" s="51">
        <v>355</v>
      </c>
      <c r="B359" s="97" t="s">
        <v>1040</v>
      </c>
      <c r="C359" s="98" t="s">
        <v>168</v>
      </c>
      <c r="D359" s="53"/>
      <c r="E359" s="73"/>
      <c r="F359" s="56"/>
    </row>
    <row r="360" spans="1:6" s="48" customFormat="1">
      <c r="A360" s="51">
        <v>356</v>
      </c>
      <c r="B360" s="97" t="s">
        <v>1041</v>
      </c>
      <c r="C360" s="98" t="s">
        <v>168</v>
      </c>
      <c r="D360" s="53"/>
      <c r="E360" s="73"/>
      <c r="F360" s="56"/>
    </row>
    <row r="361" spans="1:6" s="48" customFormat="1">
      <c r="A361" s="51">
        <v>357</v>
      </c>
      <c r="B361" s="97" t="s">
        <v>1042</v>
      </c>
      <c r="C361" s="98" t="s">
        <v>168</v>
      </c>
      <c r="D361" s="53"/>
      <c r="E361" s="73"/>
      <c r="F361" s="56"/>
    </row>
    <row r="362" spans="1:6" s="48" customFormat="1" ht="24">
      <c r="A362" s="51">
        <v>358</v>
      </c>
      <c r="B362" s="97" t="s">
        <v>1043</v>
      </c>
      <c r="C362" s="98" t="s">
        <v>168</v>
      </c>
      <c r="D362" s="53"/>
      <c r="E362" s="73"/>
      <c r="F362" s="56"/>
    </row>
    <row r="363" spans="1:6" s="48" customFormat="1" ht="24">
      <c r="A363" s="51">
        <v>359</v>
      </c>
      <c r="B363" s="97" t="s">
        <v>1044</v>
      </c>
      <c r="C363" s="98" t="s">
        <v>168</v>
      </c>
      <c r="D363" s="53"/>
      <c r="E363" s="73"/>
      <c r="F363" s="56"/>
    </row>
    <row r="364" spans="1:6" s="48" customFormat="1" ht="24">
      <c r="A364" s="51">
        <v>360</v>
      </c>
      <c r="B364" s="97" t="s">
        <v>1045</v>
      </c>
      <c r="C364" s="98" t="s">
        <v>168</v>
      </c>
      <c r="D364" s="53"/>
      <c r="E364" s="73"/>
      <c r="F364" s="56"/>
    </row>
    <row r="365" spans="1:6" s="48" customFormat="1" ht="24">
      <c r="A365" s="51">
        <v>361</v>
      </c>
      <c r="B365" s="97" t="s">
        <v>1046</v>
      </c>
      <c r="C365" s="98" t="s">
        <v>168</v>
      </c>
      <c r="D365" s="53"/>
      <c r="E365" s="73"/>
      <c r="F365" s="56"/>
    </row>
    <row r="366" spans="1:6" s="48" customFormat="1" ht="24">
      <c r="A366" s="51">
        <v>362</v>
      </c>
      <c r="B366" s="97" t="s">
        <v>1047</v>
      </c>
      <c r="C366" s="98" t="s">
        <v>168</v>
      </c>
      <c r="D366" s="53"/>
      <c r="E366" s="73"/>
      <c r="F366" s="56"/>
    </row>
    <row r="367" spans="1:6" s="48" customFormat="1" ht="24">
      <c r="A367" s="51">
        <v>363</v>
      </c>
      <c r="B367" s="97" t="s">
        <v>987</v>
      </c>
      <c r="C367" s="98" t="s">
        <v>168</v>
      </c>
      <c r="D367" s="53"/>
      <c r="E367" s="73"/>
      <c r="F367" s="56"/>
    </row>
    <row r="368" spans="1:6" s="48" customFormat="1" ht="24">
      <c r="A368" s="51">
        <v>364</v>
      </c>
      <c r="B368" s="97" t="s">
        <v>1048</v>
      </c>
      <c r="C368" s="98" t="s">
        <v>168</v>
      </c>
      <c r="D368" s="53"/>
      <c r="E368" s="73"/>
      <c r="F368" s="56"/>
    </row>
    <row r="369" spans="1:6" s="48" customFormat="1" ht="24">
      <c r="A369" s="51">
        <v>365</v>
      </c>
      <c r="B369" s="97" t="s">
        <v>1049</v>
      </c>
      <c r="C369" s="98" t="s">
        <v>168</v>
      </c>
      <c r="D369" s="53"/>
      <c r="E369" s="73"/>
      <c r="F369" s="56"/>
    </row>
    <row r="370" spans="1:6" s="48" customFormat="1" ht="24">
      <c r="A370" s="51">
        <v>366</v>
      </c>
      <c r="B370" s="97" t="s">
        <v>1050</v>
      </c>
      <c r="C370" s="98"/>
      <c r="D370" s="53"/>
      <c r="E370" s="73"/>
      <c r="F370" s="56"/>
    </row>
    <row r="371" spans="1:6" s="48" customFormat="1" ht="24">
      <c r="A371" s="51">
        <v>367</v>
      </c>
      <c r="B371" s="83" t="s">
        <v>1051</v>
      </c>
      <c r="C371" s="98" t="s">
        <v>168</v>
      </c>
      <c r="D371" s="53"/>
      <c r="E371" s="73"/>
      <c r="F371" s="56"/>
    </row>
    <row r="372" spans="1:6" s="48" customFormat="1" ht="24">
      <c r="A372" s="51">
        <v>368</v>
      </c>
      <c r="B372" s="83" t="s">
        <v>1052</v>
      </c>
      <c r="C372" s="98" t="s">
        <v>168</v>
      </c>
      <c r="D372" s="53"/>
      <c r="E372" s="73"/>
      <c r="F372" s="56"/>
    </row>
    <row r="373" spans="1:6" s="48" customFormat="1" ht="24">
      <c r="A373" s="51">
        <v>369</v>
      </c>
      <c r="B373" s="62" t="s">
        <v>1053</v>
      </c>
      <c r="C373" s="74" t="s">
        <v>126</v>
      </c>
      <c r="D373" s="53"/>
      <c r="E373" s="101"/>
      <c r="F373" s="56"/>
    </row>
    <row r="374" spans="1:6" s="48" customFormat="1" ht="24">
      <c r="A374" s="51">
        <v>370</v>
      </c>
      <c r="B374" s="62" t="s">
        <v>1054</v>
      </c>
      <c r="C374" s="74" t="s">
        <v>126</v>
      </c>
      <c r="D374" s="53"/>
      <c r="E374" s="101"/>
      <c r="F374" s="56"/>
    </row>
    <row r="375" spans="1:6" s="48" customFormat="1" ht="24">
      <c r="A375" s="51">
        <v>371</v>
      </c>
      <c r="B375" s="62" t="s">
        <v>1055</v>
      </c>
      <c r="C375" s="74" t="s">
        <v>126</v>
      </c>
      <c r="D375" s="53"/>
      <c r="E375" s="101"/>
      <c r="F375" s="56"/>
    </row>
    <row r="376" spans="1:6" s="48" customFormat="1" ht="24">
      <c r="A376" s="51">
        <v>372</v>
      </c>
      <c r="B376" s="62" t="s">
        <v>1056</v>
      </c>
      <c r="C376" s="74" t="s">
        <v>126</v>
      </c>
      <c r="D376" s="53"/>
      <c r="E376" s="101"/>
      <c r="F376" s="56"/>
    </row>
    <row r="377" spans="1:6" s="48" customFormat="1" ht="24">
      <c r="A377" s="51">
        <v>373</v>
      </c>
      <c r="B377" s="62" t="s">
        <v>1057</v>
      </c>
      <c r="C377" s="74" t="s">
        <v>126</v>
      </c>
      <c r="D377" s="53"/>
      <c r="E377" s="101"/>
      <c r="F377" s="56"/>
    </row>
    <row r="378" spans="1:6" s="48" customFormat="1" ht="24">
      <c r="A378" s="51">
        <v>374</v>
      </c>
      <c r="B378" s="62" t="s">
        <v>1058</v>
      </c>
      <c r="C378" s="74" t="s">
        <v>126</v>
      </c>
      <c r="D378" s="53"/>
      <c r="E378" s="101"/>
      <c r="F378" s="56"/>
    </row>
    <row r="379" spans="1:6" s="48" customFormat="1" ht="24">
      <c r="A379" s="51">
        <v>375</v>
      </c>
      <c r="B379" s="62" t="s">
        <v>1059</v>
      </c>
      <c r="C379" s="74" t="s">
        <v>126</v>
      </c>
      <c r="D379" s="53"/>
      <c r="E379" s="101"/>
      <c r="F379" s="56"/>
    </row>
    <row r="380" spans="1:6" s="48" customFormat="1" ht="24">
      <c r="A380" s="51">
        <v>376</v>
      </c>
      <c r="B380" s="62" t="s">
        <v>1060</v>
      </c>
      <c r="C380" s="74" t="s">
        <v>126</v>
      </c>
      <c r="D380" s="53"/>
      <c r="E380" s="101"/>
      <c r="F380" s="56"/>
    </row>
    <row r="381" spans="1:6" s="48" customFormat="1" ht="24">
      <c r="A381" s="51">
        <v>377</v>
      </c>
      <c r="B381" s="62" t="s">
        <v>1061</v>
      </c>
      <c r="C381" s="74" t="s">
        <v>126</v>
      </c>
      <c r="D381" s="53"/>
      <c r="E381" s="101"/>
      <c r="F381" s="56"/>
    </row>
    <row r="382" spans="1:6" s="48" customFormat="1" ht="24">
      <c r="A382" s="51">
        <v>378</v>
      </c>
      <c r="B382" s="62" t="s">
        <v>1062</v>
      </c>
      <c r="C382" s="74" t="s">
        <v>126</v>
      </c>
      <c r="D382" s="53"/>
      <c r="E382" s="101"/>
      <c r="F382" s="56"/>
    </row>
    <row r="383" spans="1:6" s="48" customFormat="1" ht="24">
      <c r="A383" s="51">
        <v>379</v>
      </c>
      <c r="B383" s="62" t="s">
        <v>1063</v>
      </c>
      <c r="C383" s="74" t="s">
        <v>126</v>
      </c>
      <c r="D383" s="53"/>
      <c r="E383" s="101"/>
      <c r="F383" s="56"/>
    </row>
    <row r="384" spans="1:6" s="48" customFormat="1" ht="24">
      <c r="A384" s="51">
        <v>380</v>
      </c>
      <c r="B384" s="62" t="s">
        <v>1064</v>
      </c>
      <c r="C384" s="74" t="s">
        <v>126</v>
      </c>
      <c r="D384" s="53"/>
      <c r="E384" s="101"/>
      <c r="F384" s="56"/>
    </row>
    <row r="385" spans="1:6" s="48" customFormat="1" ht="24">
      <c r="A385" s="51">
        <v>381</v>
      </c>
      <c r="B385" s="62" t="s">
        <v>1065</v>
      </c>
      <c r="C385" s="74" t="s">
        <v>126</v>
      </c>
      <c r="D385" s="53"/>
      <c r="E385" s="101"/>
      <c r="F385" s="56"/>
    </row>
    <row r="386" spans="1:6" s="48" customFormat="1" ht="24">
      <c r="A386" s="51">
        <v>382</v>
      </c>
      <c r="B386" s="62" t="s">
        <v>1066</v>
      </c>
      <c r="C386" s="74" t="s">
        <v>126</v>
      </c>
      <c r="D386" s="53"/>
      <c r="E386" s="101"/>
      <c r="F386" s="56"/>
    </row>
    <row r="387" spans="1:6" s="48" customFormat="1" ht="24">
      <c r="A387" s="51">
        <v>383</v>
      </c>
      <c r="B387" s="62" t="s">
        <v>1067</v>
      </c>
      <c r="C387" s="74" t="s">
        <v>126</v>
      </c>
      <c r="D387" s="53"/>
      <c r="E387" s="101"/>
      <c r="F387" s="56"/>
    </row>
    <row r="388" spans="1:6" s="48" customFormat="1" ht="24">
      <c r="A388" s="51">
        <v>384</v>
      </c>
      <c r="B388" s="62" t="s">
        <v>1068</v>
      </c>
      <c r="C388" s="74" t="s">
        <v>126</v>
      </c>
      <c r="D388" s="53"/>
      <c r="E388" s="101"/>
      <c r="F388" s="56"/>
    </row>
    <row r="389" spans="1:6" s="48" customFormat="1" ht="24">
      <c r="A389" s="51">
        <v>385</v>
      </c>
      <c r="B389" s="62" t="s">
        <v>1069</v>
      </c>
      <c r="C389" s="74" t="s">
        <v>126</v>
      </c>
      <c r="D389" s="53"/>
      <c r="E389" s="101"/>
      <c r="F389" s="56"/>
    </row>
    <row r="390" spans="1:6" s="48" customFormat="1" ht="24">
      <c r="A390" s="51">
        <v>386</v>
      </c>
      <c r="B390" s="62" t="s">
        <v>1070</v>
      </c>
      <c r="C390" s="74" t="s">
        <v>126</v>
      </c>
      <c r="D390" s="53"/>
      <c r="E390" s="101"/>
      <c r="F390" s="56"/>
    </row>
    <row r="391" spans="1:6" s="48" customFormat="1" ht="24">
      <c r="A391" s="51">
        <v>387</v>
      </c>
      <c r="B391" s="62" t="s">
        <v>1071</v>
      </c>
      <c r="C391" s="74" t="s">
        <v>126</v>
      </c>
      <c r="D391" s="53"/>
      <c r="E391" s="101"/>
      <c r="F391" s="56"/>
    </row>
    <row r="392" spans="1:6" s="48" customFormat="1" ht="24">
      <c r="A392" s="51">
        <v>388</v>
      </c>
      <c r="B392" s="62" t="s">
        <v>1072</v>
      </c>
      <c r="C392" s="74" t="s">
        <v>126</v>
      </c>
      <c r="D392" s="53"/>
      <c r="E392" s="101"/>
      <c r="F392" s="56"/>
    </row>
    <row r="393" spans="1:6" s="48" customFormat="1" ht="24">
      <c r="A393" s="51">
        <v>389</v>
      </c>
      <c r="B393" s="62" t="s">
        <v>1073</v>
      </c>
      <c r="C393" s="74" t="s">
        <v>126</v>
      </c>
      <c r="D393" s="53"/>
      <c r="E393" s="101"/>
      <c r="F393" s="56"/>
    </row>
    <row r="394" spans="1:6" s="48" customFormat="1" ht="24">
      <c r="A394" s="51">
        <v>390</v>
      </c>
      <c r="B394" s="62" t="s">
        <v>1074</v>
      </c>
      <c r="C394" s="74" t="s">
        <v>126</v>
      </c>
      <c r="D394" s="53"/>
      <c r="E394" s="101"/>
      <c r="F394" s="56"/>
    </row>
    <row r="395" spans="1:6" s="48" customFormat="1" ht="24">
      <c r="A395" s="51">
        <v>391</v>
      </c>
      <c r="B395" s="62" t="s">
        <v>1075</v>
      </c>
      <c r="C395" s="74" t="s">
        <v>126</v>
      </c>
      <c r="D395" s="53"/>
      <c r="E395" s="101"/>
      <c r="F395" s="56"/>
    </row>
    <row r="396" spans="1:6" s="48" customFormat="1" ht="24">
      <c r="A396" s="51">
        <v>392</v>
      </c>
      <c r="B396" s="62" t="s">
        <v>1076</v>
      </c>
      <c r="C396" s="74" t="s">
        <v>168</v>
      </c>
      <c r="D396" s="53"/>
      <c r="E396" s="102"/>
      <c r="F396" s="56"/>
    </row>
    <row r="397" spans="1:6" s="48" customFormat="1" ht="24">
      <c r="A397" s="51">
        <v>393</v>
      </c>
      <c r="B397" s="62" t="s">
        <v>1077</v>
      </c>
      <c r="C397" s="74" t="s">
        <v>168</v>
      </c>
      <c r="D397" s="53"/>
      <c r="E397" s="102"/>
      <c r="F397" s="56"/>
    </row>
    <row r="398" spans="1:6" s="48" customFormat="1" ht="24">
      <c r="A398" s="51">
        <v>394</v>
      </c>
      <c r="B398" s="62" t="s">
        <v>1078</v>
      </c>
      <c r="C398" s="74" t="s">
        <v>168</v>
      </c>
      <c r="D398" s="53"/>
      <c r="E398" s="102"/>
      <c r="F398" s="56"/>
    </row>
    <row r="399" spans="1:6" s="48" customFormat="1">
      <c r="A399" s="51">
        <v>395</v>
      </c>
      <c r="B399" s="62" t="s">
        <v>1079</v>
      </c>
      <c r="C399" s="74" t="s">
        <v>168</v>
      </c>
      <c r="D399" s="53"/>
      <c r="E399" s="102"/>
      <c r="F399" s="56"/>
    </row>
    <row r="400" spans="1:6" s="48" customFormat="1">
      <c r="A400" s="51">
        <v>396</v>
      </c>
      <c r="B400" s="62" t="s">
        <v>1080</v>
      </c>
      <c r="C400" s="74" t="s">
        <v>256</v>
      </c>
      <c r="D400" s="53"/>
      <c r="E400" s="102"/>
      <c r="F400" s="56"/>
    </row>
    <row r="401" spans="1:6" s="48" customFormat="1">
      <c r="A401" s="51">
        <v>397</v>
      </c>
      <c r="B401" s="62" t="s">
        <v>1081</v>
      </c>
      <c r="C401" s="74" t="s">
        <v>1082</v>
      </c>
      <c r="D401" s="53"/>
      <c r="E401" s="102"/>
      <c r="F401" s="56"/>
    </row>
    <row r="402" spans="1:6" s="48" customFormat="1">
      <c r="A402" s="51">
        <v>398</v>
      </c>
      <c r="B402" s="62" t="s">
        <v>1083</v>
      </c>
      <c r="C402" s="74" t="s">
        <v>1082</v>
      </c>
      <c r="D402" s="53"/>
      <c r="E402" s="102"/>
      <c r="F402" s="56"/>
    </row>
    <row r="403" spans="1:6" s="48" customFormat="1" ht="24">
      <c r="A403" s="51">
        <v>399</v>
      </c>
      <c r="B403" s="62" t="s">
        <v>1084</v>
      </c>
      <c r="C403" s="74" t="s">
        <v>126</v>
      </c>
      <c r="D403" s="54"/>
      <c r="E403" s="102"/>
      <c r="F403" s="56"/>
    </row>
    <row r="404" spans="1:6" s="48" customFormat="1" ht="24">
      <c r="A404" s="51">
        <v>400</v>
      </c>
      <c r="B404" s="62" t="s">
        <v>1085</v>
      </c>
      <c r="C404" s="74" t="s">
        <v>126</v>
      </c>
      <c r="D404" s="54"/>
      <c r="E404" s="102"/>
      <c r="F404" s="56"/>
    </row>
    <row r="405" spans="1:6" s="48" customFormat="1" ht="24">
      <c r="A405" s="51">
        <v>401</v>
      </c>
      <c r="B405" s="62" t="s">
        <v>1086</v>
      </c>
      <c r="C405" s="74" t="s">
        <v>126</v>
      </c>
      <c r="D405" s="54"/>
      <c r="E405" s="102"/>
      <c r="F405" s="56"/>
    </row>
    <row r="406" spans="1:6" s="48" customFormat="1" ht="24">
      <c r="A406" s="51">
        <v>402</v>
      </c>
      <c r="B406" s="62" t="s">
        <v>1087</v>
      </c>
      <c r="C406" s="74" t="s">
        <v>126</v>
      </c>
      <c r="D406" s="54"/>
      <c r="E406" s="102"/>
      <c r="F406" s="56"/>
    </row>
    <row r="407" spans="1:6" s="48" customFormat="1" ht="24">
      <c r="A407" s="51">
        <v>403</v>
      </c>
      <c r="B407" s="62" t="s">
        <v>1088</v>
      </c>
      <c r="C407" s="74" t="s">
        <v>126</v>
      </c>
      <c r="D407" s="54"/>
      <c r="E407" s="102"/>
      <c r="F407" s="56"/>
    </row>
    <row r="408" spans="1:6" s="48" customFormat="1" ht="24">
      <c r="A408" s="51">
        <v>404</v>
      </c>
      <c r="B408" s="62" t="s">
        <v>1089</v>
      </c>
      <c r="C408" s="74" t="s">
        <v>126</v>
      </c>
      <c r="D408" s="54"/>
      <c r="E408" s="102"/>
      <c r="F408" s="56"/>
    </row>
    <row r="409" spans="1:6" s="48" customFormat="1" ht="24">
      <c r="A409" s="51">
        <v>405</v>
      </c>
      <c r="B409" s="62" t="s">
        <v>1090</v>
      </c>
      <c r="C409" s="74" t="s">
        <v>126</v>
      </c>
      <c r="D409" s="53"/>
      <c r="E409" s="102"/>
      <c r="F409" s="56"/>
    </row>
    <row r="410" spans="1:6" s="48" customFormat="1" ht="24">
      <c r="A410" s="51">
        <v>406</v>
      </c>
      <c r="B410" s="62" t="s">
        <v>1091</v>
      </c>
      <c r="C410" s="74" t="s">
        <v>126</v>
      </c>
      <c r="D410" s="53"/>
      <c r="E410" s="102"/>
      <c r="F410" s="56"/>
    </row>
    <row r="411" spans="1:6" s="48" customFormat="1" ht="24">
      <c r="A411" s="51">
        <v>407</v>
      </c>
      <c r="B411" s="62" t="s">
        <v>1092</v>
      </c>
      <c r="C411" s="74" t="s">
        <v>126</v>
      </c>
      <c r="D411" s="53"/>
      <c r="E411" s="102"/>
      <c r="F411" s="56"/>
    </row>
    <row r="412" spans="1:6" s="48" customFormat="1" ht="24">
      <c r="A412" s="51">
        <v>408</v>
      </c>
      <c r="B412" s="62" t="s">
        <v>1093</v>
      </c>
      <c r="C412" s="74" t="s">
        <v>126</v>
      </c>
      <c r="D412" s="53"/>
      <c r="E412" s="102"/>
      <c r="F412" s="56"/>
    </row>
    <row r="413" spans="1:6" s="48" customFormat="1" ht="24">
      <c r="A413" s="51">
        <v>409</v>
      </c>
      <c r="B413" s="62" t="s">
        <v>1094</v>
      </c>
      <c r="C413" s="74" t="s">
        <v>126</v>
      </c>
      <c r="D413" s="53"/>
      <c r="E413" s="102"/>
      <c r="F413" s="56"/>
    </row>
    <row r="414" spans="1:6" s="48" customFormat="1" ht="24">
      <c r="A414" s="51">
        <v>410</v>
      </c>
      <c r="B414" s="62" t="s">
        <v>1095</v>
      </c>
      <c r="C414" s="74" t="s">
        <v>126</v>
      </c>
      <c r="D414" s="53"/>
      <c r="E414" s="102"/>
      <c r="F414" s="56"/>
    </row>
    <row r="415" spans="1:6" s="48" customFormat="1" ht="24">
      <c r="A415" s="51">
        <v>411</v>
      </c>
      <c r="B415" s="62" t="s">
        <v>1096</v>
      </c>
      <c r="C415" s="74" t="s">
        <v>126</v>
      </c>
      <c r="D415" s="53"/>
      <c r="E415" s="102"/>
      <c r="F415" s="56"/>
    </row>
    <row r="416" spans="1:6" s="48" customFormat="1" ht="24">
      <c r="A416" s="51">
        <v>412</v>
      </c>
      <c r="B416" s="62" t="s">
        <v>1097</v>
      </c>
      <c r="C416" s="74" t="s">
        <v>126</v>
      </c>
      <c r="D416" s="53"/>
      <c r="E416" s="102"/>
      <c r="F416" s="56"/>
    </row>
    <row r="417" spans="1:6" s="48" customFormat="1" ht="24">
      <c r="A417" s="51">
        <v>413</v>
      </c>
      <c r="B417" s="62" t="s">
        <v>1098</v>
      </c>
      <c r="C417" s="74" t="s">
        <v>126</v>
      </c>
      <c r="D417" s="53"/>
      <c r="E417" s="102"/>
      <c r="F417" s="56"/>
    </row>
    <row r="418" spans="1:6" s="48" customFormat="1" ht="24">
      <c r="A418" s="51">
        <v>414</v>
      </c>
      <c r="B418" s="62" t="s">
        <v>1099</v>
      </c>
      <c r="C418" s="74" t="s">
        <v>126</v>
      </c>
      <c r="D418" s="53"/>
      <c r="E418" s="102"/>
      <c r="F418" s="56"/>
    </row>
    <row r="419" spans="1:6" s="48" customFormat="1" ht="24">
      <c r="A419" s="51">
        <v>415</v>
      </c>
      <c r="B419" s="62" t="s">
        <v>1100</v>
      </c>
      <c r="C419" s="74" t="s">
        <v>126</v>
      </c>
      <c r="D419" s="53"/>
      <c r="E419" s="102"/>
      <c r="F419" s="56"/>
    </row>
    <row r="420" spans="1:6" s="48" customFormat="1" ht="24">
      <c r="A420" s="51">
        <v>416</v>
      </c>
      <c r="B420" s="62" t="s">
        <v>1101</v>
      </c>
      <c r="C420" s="74" t="s">
        <v>126</v>
      </c>
      <c r="D420" s="53"/>
      <c r="E420" s="102"/>
      <c r="F420" s="56"/>
    </row>
    <row r="421" spans="1:6" s="48" customFormat="1" ht="24">
      <c r="A421" s="51">
        <v>417</v>
      </c>
      <c r="B421" s="62" t="s">
        <v>1102</v>
      </c>
      <c r="C421" s="74" t="s">
        <v>126</v>
      </c>
      <c r="D421" s="53"/>
      <c r="E421" s="102"/>
      <c r="F421" s="56"/>
    </row>
    <row r="422" spans="1:6" s="48" customFormat="1" ht="24">
      <c r="A422" s="51">
        <v>418</v>
      </c>
      <c r="B422" s="62" t="s">
        <v>1103</v>
      </c>
      <c r="C422" s="74" t="s">
        <v>126</v>
      </c>
      <c r="D422" s="53"/>
      <c r="E422" s="102"/>
      <c r="F422" s="56"/>
    </row>
    <row r="423" spans="1:6" s="48" customFormat="1" ht="24">
      <c r="A423" s="51">
        <v>419</v>
      </c>
      <c r="B423" s="103" t="s">
        <v>1104</v>
      </c>
      <c r="C423" s="104" t="s">
        <v>168</v>
      </c>
      <c r="D423" s="53"/>
      <c r="E423" s="102"/>
      <c r="F423" s="56"/>
    </row>
    <row r="424" spans="1:6" s="48" customFormat="1" ht="24">
      <c r="A424" s="51">
        <v>420</v>
      </c>
      <c r="B424" s="103" t="s">
        <v>1105</v>
      </c>
      <c r="C424" s="104" t="s">
        <v>168</v>
      </c>
      <c r="D424" s="53"/>
      <c r="E424" s="102"/>
      <c r="F424" s="56"/>
    </row>
    <row r="425" spans="1:6" s="48" customFormat="1" ht="24">
      <c r="A425" s="51">
        <v>421</v>
      </c>
      <c r="B425" s="103" t="s">
        <v>1106</v>
      </c>
      <c r="C425" s="104" t="s">
        <v>168</v>
      </c>
      <c r="D425" s="53"/>
      <c r="E425" s="102"/>
      <c r="F425" s="56"/>
    </row>
    <row r="426" spans="1:6" s="48" customFormat="1" ht="24">
      <c r="A426" s="51">
        <v>422</v>
      </c>
      <c r="B426" s="103" t="s">
        <v>1107</v>
      </c>
      <c r="C426" s="104" t="s">
        <v>168</v>
      </c>
      <c r="D426" s="53"/>
      <c r="E426" s="102"/>
      <c r="F426" s="56"/>
    </row>
    <row r="427" spans="1:6" s="48" customFormat="1" ht="24">
      <c r="A427" s="51">
        <v>423</v>
      </c>
      <c r="B427" s="103" t="s">
        <v>1108</v>
      </c>
      <c r="C427" s="104" t="s">
        <v>168</v>
      </c>
      <c r="D427" s="53"/>
      <c r="E427" s="102"/>
      <c r="F427" s="56"/>
    </row>
    <row r="428" spans="1:6" s="48" customFormat="1" ht="24">
      <c r="A428" s="51">
        <v>424</v>
      </c>
      <c r="B428" s="103" t="s">
        <v>1109</v>
      </c>
      <c r="C428" s="104" t="s">
        <v>168</v>
      </c>
      <c r="D428" s="53"/>
      <c r="E428" s="102"/>
      <c r="F428" s="56"/>
    </row>
    <row r="429" spans="1:6" s="48" customFormat="1">
      <c r="A429" s="51">
        <v>425</v>
      </c>
      <c r="B429" s="62" t="s">
        <v>1110</v>
      </c>
      <c r="C429" s="74" t="s">
        <v>126</v>
      </c>
      <c r="D429" s="53"/>
      <c r="E429" s="102"/>
      <c r="F429" s="56"/>
    </row>
    <row r="430" spans="1:6" s="48" customFormat="1">
      <c r="A430" s="51">
        <v>426</v>
      </c>
      <c r="B430" s="62" t="s">
        <v>1111</v>
      </c>
      <c r="C430" s="74" t="s">
        <v>126</v>
      </c>
      <c r="D430" s="53"/>
      <c r="E430" s="102"/>
      <c r="F430" s="56"/>
    </row>
    <row r="431" spans="1:6" s="48" customFormat="1">
      <c r="A431" s="51">
        <v>427</v>
      </c>
      <c r="B431" s="62" t="s">
        <v>605</v>
      </c>
      <c r="C431" s="74" t="s">
        <v>126</v>
      </c>
      <c r="D431" s="53"/>
      <c r="E431" s="102"/>
      <c r="F431" s="56"/>
    </row>
    <row r="432" spans="1:6" s="48" customFormat="1">
      <c r="A432" s="51">
        <v>428</v>
      </c>
      <c r="B432" s="103" t="s">
        <v>606</v>
      </c>
      <c r="C432" s="104" t="s">
        <v>126</v>
      </c>
      <c r="D432" s="53"/>
      <c r="E432" s="102"/>
      <c r="F432" s="56"/>
    </row>
    <row r="433" spans="1:6" s="48" customFormat="1">
      <c r="A433" s="51">
        <v>429</v>
      </c>
      <c r="B433" s="103" t="s">
        <v>1112</v>
      </c>
      <c r="C433" s="104" t="s">
        <v>120</v>
      </c>
      <c r="D433" s="53"/>
      <c r="E433" s="102"/>
      <c r="F433" s="56"/>
    </row>
    <row r="434" spans="1:6" s="48" customFormat="1">
      <c r="A434" s="51">
        <v>430</v>
      </c>
      <c r="B434" s="103" t="s">
        <v>1113</v>
      </c>
      <c r="C434" s="104" t="s">
        <v>120</v>
      </c>
      <c r="D434" s="53"/>
      <c r="E434" s="102"/>
      <c r="F434" s="56"/>
    </row>
    <row r="435" spans="1:6" s="48" customFormat="1" ht="21.6">
      <c r="A435" s="51">
        <v>431</v>
      </c>
      <c r="B435" s="105" t="s">
        <v>1114</v>
      </c>
      <c r="C435" s="98" t="s">
        <v>109</v>
      </c>
      <c r="D435" s="53"/>
      <c r="E435" s="102"/>
      <c r="F435" s="56"/>
    </row>
    <row r="436" spans="1:6" s="48" customFormat="1" ht="21.6">
      <c r="A436" s="51">
        <v>432</v>
      </c>
      <c r="B436" s="105" t="s">
        <v>1115</v>
      </c>
      <c r="C436" s="98" t="s">
        <v>109</v>
      </c>
      <c r="D436" s="53"/>
      <c r="E436" s="102"/>
      <c r="F436" s="56"/>
    </row>
    <row r="437" spans="1:6" s="48" customFormat="1" ht="21.6">
      <c r="A437" s="51">
        <v>433</v>
      </c>
      <c r="B437" s="105" t="s">
        <v>1116</v>
      </c>
      <c r="C437" s="98" t="s">
        <v>109</v>
      </c>
      <c r="D437" s="53"/>
      <c r="E437" s="102"/>
      <c r="F437" s="56"/>
    </row>
    <row r="438" spans="1:6" s="48" customFormat="1" ht="21.6">
      <c r="A438" s="51">
        <v>434</v>
      </c>
      <c r="B438" s="105" t="s">
        <v>1117</v>
      </c>
      <c r="C438" s="98" t="s">
        <v>109</v>
      </c>
      <c r="D438" s="53"/>
      <c r="E438" s="102"/>
      <c r="F438" s="56"/>
    </row>
    <row r="439" spans="1:6" s="48" customFormat="1" ht="21.6">
      <c r="A439" s="51">
        <v>435</v>
      </c>
      <c r="B439" s="105" t="s">
        <v>1118</v>
      </c>
      <c r="C439" s="98" t="s">
        <v>109</v>
      </c>
      <c r="D439" s="53"/>
      <c r="E439" s="102"/>
      <c r="F439" s="56"/>
    </row>
    <row r="440" spans="1:6" s="48" customFormat="1" ht="21.6">
      <c r="A440" s="51">
        <v>436</v>
      </c>
      <c r="B440" s="105" t="s">
        <v>1119</v>
      </c>
      <c r="C440" s="98" t="s">
        <v>109</v>
      </c>
      <c r="D440" s="53"/>
      <c r="E440" s="102"/>
      <c r="F440" s="56"/>
    </row>
    <row r="441" spans="1:6" s="48" customFormat="1" ht="21.6">
      <c r="A441" s="51">
        <v>437</v>
      </c>
      <c r="B441" s="105" t="s">
        <v>1120</v>
      </c>
      <c r="C441" s="98" t="s">
        <v>109</v>
      </c>
      <c r="D441" s="53"/>
      <c r="E441" s="102"/>
      <c r="F441" s="56"/>
    </row>
    <row r="442" spans="1:6" s="48" customFormat="1" ht="21.6">
      <c r="A442" s="51">
        <v>438</v>
      </c>
      <c r="B442" s="105" t="s">
        <v>1121</v>
      </c>
      <c r="C442" s="98" t="s">
        <v>109</v>
      </c>
      <c r="D442" s="53"/>
      <c r="E442" s="102"/>
      <c r="F442" s="56"/>
    </row>
    <row r="443" spans="1:6" s="48" customFormat="1" ht="21.6">
      <c r="A443" s="51">
        <v>439</v>
      </c>
      <c r="B443" s="105" t="s">
        <v>1122</v>
      </c>
      <c r="C443" s="98" t="s">
        <v>109</v>
      </c>
      <c r="D443" s="53"/>
      <c r="E443" s="102"/>
      <c r="F443" s="56"/>
    </row>
    <row r="444" spans="1:6" s="48" customFormat="1" ht="21.6">
      <c r="A444" s="51">
        <v>440</v>
      </c>
      <c r="B444" s="105" t="s">
        <v>1123</v>
      </c>
      <c r="C444" s="98" t="s">
        <v>109</v>
      </c>
      <c r="D444" s="53"/>
      <c r="E444" s="102"/>
      <c r="F444" s="56"/>
    </row>
    <row r="445" spans="1:6" s="48" customFormat="1" ht="21.6">
      <c r="A445" s="51">
        <v>441</v>
      </c>
      <c r="B445" s="69" t="s">
        <v>1124</v>
      </c>
      <c r="C445" s="98" t="s">
        <v>109</v>
      </c>
      <c r="D445" s="53"/>
      <c r="E445" s="102"/>
      <c r="F445" s="56"/>
    </row>
    <row r="446" spans="1:6" s="48" customFormat="1" ht="21.6">
      <c r="A446" s="51">
        <v>442</v>
      </c>
      <c r="B446" s="69" t="s">
        <v>1125</v>
      </c>
      <c r="C446" s="98" t="s">
        <v>109</v>
      </c>
      <c r="D446" s="53"/>
      <c r="E446" s="102"/>
      <c r="F446" s="56"/>
    </row>
    <row r="447" spans="1:6" s="48" customFormat="1" ht="21.6">
      <c r="A447" s="51">
        <v>443</v>
      </c>
      <c r="B447" s="69" t="s">
        <v>1126</v>
      </c>
      <c r="C447" s="98" t="s">
        <v>109</v>
      </c>
      <c r="D447" s="53"/>
      <c r="E447" s="102"/>
      <c r="F447" s="56"/>
    </row>
    <row r="448" spans="1:6" s="48" customFormat="1" ht="21.6">
      <c r="A448" s="51">
        <v>444</v>
      </c>
      <c r="B448" s="69" t="s">
        <v>1127</v>
      </c>
      <c r="C448" s="98" t="s">
        <v>109</v>
      </c>
      <c r="D448" s="53"/>
      <c r="E448" s="102"/>
      <c r="F448" s="56"/>
    </row>
    <row r="449" spans="1:6" s="48" customFormat="1" ht="21.6">
      <c r="A449" s="51">
        <v>445</v>
      </c>
      <c r="B449" s="69" t="s">
        <v>1128</v>
      </c>
      <c r="C449" s="98" t="s">
        <v>109</v>
      </c>
      <c r="D449" s="53"/>
      <c r="E449" s="102"/>
      <c r="F449" s="56"/>
    </row>
    <row r="450" spans="1:6" s="48" customFormat="1" ht="21.6">
      <c r="A450" s="51">
        <v>446</v>
      </c>
      <c r="B450" s="69" t="s">
        <v>1129</v>
      </c>
      <c r="C450" s="98" t="s">
        <v>109</v>
      </c>
      <c r="D450" s="53"/>
      <c r="E450" s="102"/>
      <c r="F450" s="56"/>
    </row>
    <row r="451" spans="1:6" s="48" customFormat="1" ht="21.6">
      <c r="A451" s="51">
        <v>447</v>
      </c>
      <c r="B451" s="69" t="s">
        <v>1130</v>
      </c>
      <c r="C451" s="98" t="s">
        <v>109</v>
      </c>
      <c r="D451" s="53"/>
      <c r="E451" s="102"/>
      <c r="F451" s="56"/>
    </row>
    <row r="452" spans="1:6" s="48" customFormat="1" ht="21.6">
      <c r="A452" s="51">
        <v>448</v>
      </c>
      <c r="B452" s="69" t="s">
        <v>1131</v>
      </c>
      <c r="C452" s="98" t="s">
        <v>109</v>
      </c>
      <c r="D452" s="53"/>
      <c r="E452" s="102"/>
      <c r="F452" s="56"/>
    </row>
    <row r="453" spans="1:6" s="48" customFormat="1" ht="21.6">
      <c r="A453" s="51">
        <v>449</v>
      </c>
      <c r="B453" s="105" t="s">
        <v>1132</v>
      </c>
      <c r="C453" s="98" t="s">
        <v>109</v>
      </c>
      <c r="D453" s="53"/>
      <c r="E453" s="102"/>
      <c r="F453" s="56"/>
    </row>
    <row r="454" spans="1:6" s="48" customFormat="1" ht="21.6">
      <c r="A454" s="51">
        <v>450</v>
      </c>
      <c r="B454" s="105" t="s">
        <v>1133</v>
      </c>
      <c r="C454" s="98" t="s">
        <v>109</v>
      </c>
      <c r="D454" s="53"/>
      <c r="E454" s="102"/>
      <c r="F454" s="56"/>
    </row>
    <row r="455" spans="1:6" s="48" customFormat="1" ht="21.6">
      <c r="A455" s="51">
        <v>451</v>
      </c>
      <c r="B455" s="105" t="s">
        <v>1134</v>
      </c>
      <c r="C455" s="98" t="s">
        <v>109</v>
      </c>
      <c r="D455" s="53"/>
      <c r="E455" s="102"/>
      <c r="F455" s="56"/>
    </row>
    <row r="456" spans="1:6" s="48" customFormat="1" ht="21.6">
      <c r="A456" s="51">
        <v>452</v>
      </c>
      <c r="B456" s="105" t="s">
        <v>467</v>
      </c>
      <c r="C456" s="98" t="s">
        <v>109</v>
      </c>
      <c r="D456" s="53"/>
      <c r="E456" s="102"/>
      <c r="F456" s="56"/>
    </row>
    <row r="457" spans="1:6" s="48" customFormat="1">
      <c r="A457" s="51">
        <v>453</v>
      </c>
      <c r="B457" s="105" t="s">
        <v>1135</v>
      </c>
      <c r="C457" s="98" t="s">
        <v>109</v>
      </c>
      <c r="D457" s="53"/>
      <c r="E457" s="102"/>
      <c r="F457" s="56"/>
    </row>
    <row r="458" spans="1:6" s="48" customFormat="1">
      <c r="A458" s="51">
        <v>454</v>
      </c>
      <c r="B458" s="105" t="s">
        <v>1136</v>
      </c>
      <c r="C458" s="98" t="s">
        <v>109</v>
      </c>
      <c r="D458" s="53"/>
      <c r="E458" s="102"/>
      <c r="F458" s="56"/>
    </row>
    <row r="459" spans="1:6" s="48" customFormat="1">
      <c r="A459" s="51">
        <v>455</v>
      </c>
      <c r="B459" s="105" t="s">
        <v>1137</v>
      </c>
      <c r="C459" s="98" t="s">
        <v>109</v>
      </c>
      <c r="D459" s="53"/>
      <c r="E459" s="94"/>
      <c r="F459" s="56"/>
    </row>
    <row r="460" spans="1:6" s="48" customFormat="1">
      <c r="A460" s="51">
        <v>456</v>
      </c>
      <c r="B460" s="105" t="s">
        <v>607</v>
      </c>
      <c r="C460" s="98" t="s">
        <v>109</v>
      </c>
      <c r="D460" s="53"/>
      <c r="E460" s="94"/>
      <c r="F460" s="56"/>
    </row>
    <row r="461" spans="1:6" s="48" customFormat="1">
      <c r="A461" s="51">
        <v>457</v>
      </c>
      <c r="B461" s="105" t="s">
        <v>608</v>
      </c>
      <c r="C461" s="98" t="s">
        <v>109</v>
      </c>
      <c r="D461" s="53"/>
      <c r="E461" s="94"/>
      <c r="F461" s="56"/>
    </row>
    <row r="462" spans="1:6" s="48" customFormat="1">
      <c r="A462" s="51">
        <v>458</v>
      </c>
      <c r="B462" s="105" t="s">
        <v>609</v>
      </c>
      <c r="C462" s="98" t="s">
        <v>109</v>
      </c>
      <c r="D462" s="53"/>
      <c r="E462" s="94"/>
      <c r="F462" s="56"/>
    </row>
    <row r="463" spans="1:6" s="48" customFormat="1">
      <c r="A463" s="51">
        <v>459</v>
      </c>
      <c r="B463" s="105" t="s">
        <v>610</v>
      </c>
      <c r="C463" s="98" t="s">
        <v>109</v>
      </c>
      <c r="D463" s="53"/>
      <c r="E463" s="94"/>
      <c r="F463" s="56"/>
    </row>
    <row r="464" spans="1:6" s="48" customFormat="1">
      <c r="A464" s="51">
        <v>460</v>
      </c>
      <c r="B464" s="105" t="s">
        <v>611</v>
      </c>
      <c r="C464" s="98" t="s">
        <v>109</v>
      </c>
      <c r="D464" s="53"/>
      <c r="E464" s="94"/>
      <c r="F464" s="56"/>
    </row>
    <row r="465" spans="1:6" s="48" customFormat="1">
      <c r="A465" s="51">
        <v>461</v>
      </c>
      <c r="B465" s="105" t="s">
        <v>612</v>
      </c>
      <c r="C465" s="98" t="s">
        <v>109</v>
      </c>
      <c r="D465" s="53"/>
      <c r="E465" s="94"/>
      <c r="F465" s="56"/>
    </row>
    <row r="466" spans="1:6" s="48" customFormat="1">
      <c r="A466" s="51">
        <v>462</v>
      </c>
      <c r="B466" s="105" t="s">
        <v>613</v>
      </c>
      <c r="C466" s="98" t="s">
        <v>109</v>
      </c>
      <c r="D466" s="53"/>
      <c r="E466" s="94"/>
      <c r="F466" s="56"/>
    </row>
    <row r="467" spans="1:6" s="48" customFormat="1">
      <c r="A467" s="51">
        <v>463</v>
      </c>
      <c r="B467" s="105" t="s">
        <v>1138</v>
      </c>
      <c r="C467" s="98" t="s">
        <v>109</v>
      </c>
      <c r="D467" s="53"/>
      <c r="E467" s="94"/>
      <c r="F467" s="56"/>
    </row>
  </sheetData>
  <autoFilter ref="A3:F467"/>
  <mergeCells count="3">
    <mergeCell ref="B1:D1"/>
    <mergeCell ref="A2:D2"/>
    <mergeCell ref="A4:E4"/>
  </mergeCells>
  <phoneticPr fontId="101" type="noConversion"/>
  <printOptions horizontalCentered="1"/>
  <pageMargins left="0.75138888888888899" right="0.75138888888888899" top="1" bottom="1" header="0.51180555555555596" footer="0.51180555555555596"/>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11</vt:i4>
      </vt:variant>
    </vt:vector>
  </HeadingPairs>
  <TitlesOfParts>
    <vt:vector size="23" baseType="lpstr">
      <vt:lpstr>封面 </vt:lpstr>
      <vt:lpstr>目录</vt:lpstr>
      <vt:lpstr>1、编制说明 </vt:lpstr>
      <vt:lpstr>2、安装工程总价汇总表</vt:lpstr>
      <vt:lpstr>3、分部分项清单报价表</vt:lpstr>
      <vt:lpstr>4、综合单价分析表</vt:lpstr>
      <vt:lpstr>5、措施项目清单与报价表</vt:lpstr>
      <vt:lpstr>5.1、措施项目计价分析表</vt:lpstr>
      <vt:lpstr>6、主要材料单价表</vt:lpstr>
      <vt:lpstr>7、甲限材料设备品牌一览表 </vt:lpstr>
      <vt:lpstr>8、甲供材料、设备及其界面表</vt:lpstr>
      <vt:lpstr>9、零星项目计价表</vt:lpstr>
      <vt:lpstr>'1、编制说明 '!Print_Area</vt:lpstr>
      <vt:lpstr>'2、安装工程总价汇总表'!Print_Area</vt:lpstr>
      <vt:lpstr>'3、分部分项清单报价表'!Print_Area</vt:lpstr>
      <vt:lpstr>'4、综合单价分析表'!Print_Area</vt:lpstr>
      <vt:lpstr>'6、主要材料单价表'!Print_Area</vt:lpstr>
      <vt:lpstr>'8、甲供材料、设备及其界面表'!Print_Area</vt:lpstr>
      <vt:lpstr>目录!Print_Area</vt:lpstr>
      <vt:lpstr>'3、分部分项清单报价表'!Print_Titles</vt:lpstr>
      <vt:lpstr>'4、综合单价分析表'!Print_Titles</vt:lpstr>
      <vt:lpstr>'6、主要材料单价表'!Print_Titles</vt:lpstr>
      <vt:lpstr>'7、甲限材料设备品牌一览表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何宁</cp:lastModifiedBy>
  <cp:lastPrinted>2019-11-08T02:45:14Z</cp:lastPrinted>
  <dcterms:created xsi:type="dcterms:W3CDTF">2016-08-11T01:09:00Z</dcterms:created>
  <dcterms:modified xsi:type="dcterms:W3CDTF">2020-05-13T07:46:43Z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